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65" yWindow="165" windowWidth="16530" windowHeight="11640" activeTab="0"/>
  </bookViews>
  <sheets>
    <sheet name="ごみ処理の状況" sheetId="1" r:id="rId1"/>
    <sheet name="分析" sheetId="2" r:id="rId2"/>
    <sheet name="分析 (2)" sheetId="3" r:id="rId3"/>
    <sheet name="Sheet1" sheetId="4" r:id="rId4"/>
  </sheets>
  <definedNames>
    <definedName name="_xlnm.Print_Area" localSheetId="0">'ごみ処理の状況'!$A$1:$K$72</definedName>
  </definedNames>
  <calcPr fullCalcOnLoad="1"/>
</workbook>
</file>

<file path=xl/sharedStrings.xml><?xml version="1.0" encoding="utf-8"?>
<sst xmlns="http://schemas.openxmlformats.org/spreadsheetml/2006/main" count="386" uniqueCount="92">
  <si>
    <t>H16</t>
  </si>
  <si>
    <t>H17</t>
  </si>
  <si>
    <t>ごみ処理の状況</t>
  </si>
  <si>
    <t>ごみ処理量</t>
  </si>
  <si>
    <t>資源集団
回収実績</t>
  </si>
  <si>
    <t>総数</t>
  </si>
  <si>
    <t>可燃ごみ</t>
  </si>
  <si>
    <t>不燃ごみ</t>
  </si>
  <si>
    <t>資源ごみ</t>
  </si>
  <si>
    <t>計</t>
  </si>
  <si>
    <t>一般家庭</t>
  </si>
  <si>
    <t>事業所</t>
  </si>
  <si>
    <t>不燃・粗大</t>
  </si>
  <si>
    <t>H15</t>
  </si>
  <si>
    <t>H18</t>
  </si>
  <si>
    <t>-</t>
  </si>
  <si>
    <t>クリーンセンターとなみ</t>
  </si>
  <si>
    <t>南砺リサイクルセンター</t>
  </si>
  <si>
    <t>H19</t>
  </si>
  <si>
    <t>計</t>
  </si>
  <si>
    <t>持込み
瓦礫類</t>
  </si>
  <si>
    <t>H19</t>
  </si>
  <si>
    <t>H20</t>
  </si>
  <si>
    <t>H21</t>
  </si>
  <si>
    <t>注：クリーンセンターとなみ：福野・井波・利賀地域</t>
  </si>
  <si>
    <t>　　南砺リサイクルセンター：福光・城端・井口・平・上平地域</t>
  </si>
  <si>
    <t>(ｔ)</t>
  </si>
  <si>
    <t>種別</t>
  </si>
  <si>
    <t>年度</t>
  </si>
  <si>
    <t>H22</t>
  </si>
  <si>
    <t>H23</t>
  </si>
  <si>
    <t>-</t>
  </si>
  <si>
    <t>H22</t>
  </si>
  <si>
    <t>H23</t>
  </si>
  <si>
    <t>H24</t>
  </si>
  <si>
    <t>H24</t>
  </si>
  <si>
    <t>H25</t>
  </si>
  <si>
    <t>H25</t>
  </si>
  <si>
    <t>H26</t>
  </si>
  <si>
    <t>H26</t>
  </si>
  <si>
    <t>H27</t>
  </si>
  <si>
    <t>H27</t>
  </si>
  <si>
    <t>集団資源回収</t>
  </si>
  <si>
    <t>廃棄物総量
(可燃＋不燃)</t>
  </si>
  <si>
    <t>資源物総量
(資源＋集団)</t>
  </si>
  <si>
    <t>リサイクル率
(資源＋集団)
÷総量</t>
  </si>
  <si>
    <t>可燃
割合</t>
  </si>
  <si>
    <t>不燃
割合</t>
  </si>
  <si>
    <t>資源
割合</t>
  </si>
  <si>
    <t>集団
割合</t>
  </si>
  <si>
    <t>家庭
割合</t>
  </si>
  <si>
    <t>事業
割合</t>
  </si>
  <si>
    <t>可燃構成比</t>
  </si>
  <si>
    <t>不燃・粗大
割合</t>
  </si>
  <si>
    <t>持込み
瓦礫類</t>
  </si>
  <si>
    <t>持込み
瓦礫類
割合</t>
  </si>
  <si>
    <t>不燃構成比</t>
  </si>
  <si>
    <t>廃棄物構成比</t>
  </si>
  <si>
    <t>資源物構成比</t>
  </si>
  <si>
    <t>全数
(総数+集団)</t>
  </si>
  <si>
    <t>廃棄物率
(可燃＋不燃)
÷全数</t>
  </si>
  <si>
    <t>H28</t>
  </si>
  <si>
    <t>＊数値は四捨五入</t>
  </si>
  <si>
    <t>＊資源は小型家電のぞく（となみ）、パソコン除く（なんと）</t>
  </si>
  <si>
    <t>＊不燃・粗大ごみに小型家電（となみ）、パソコン（なんと）含む</t>
  </si>
  <si>
    <t>H28</t>
  </si>
  <si>
    <t>人口</t>
  </si>
  <si>
    <t>世帯</t>
  </si>
  <si>
    <t>一人当たり
排出量
(kg/人）</t>
  </si>
  <si>
    <t>世帯あたり
排出量
（kg/世帯）</t>
  </si>
  <si>
    <t>一人当たり
１日あたりの排出量
(g/人・日）</t>
  </si>
  <si>
    <t>世帯当たり
１日あたりの排出量
(g/世帯・日）</t>
  </si>
  <si>
    <t>＊人口世帯数は行革マネジメントシートの数値より</t>
  </si>
  <si>
    <t>可燃ごみ（一般家庭）から</t>
  </si>
  <si>
    <t>不燃ごみから</t>
  </si>
  <si>
    <t>資源ごみから</t>
  </si>
  <si>
    <t>全数から</t>
  </si>
  <si>
    <t>資源ゴミを除いた</t>
  </si>
  <si>
    <t>H29</t>
  </si>
  <si>
    <t>-</t>
  </si>
  <si>
    <t>H29</t>
  </si>
  <si>
    <t>H30</t>
  </si>
  <si>
    <t>H30</t>
  </si>
  <si>
    <t>H31(R.1)</t>
  </si>
  <si>
    <t>R1</t>
  </si>
  <si>
    <t>R.2</t>
  </si>
  <si>
    <t>R2</t>
  </si>
  <si>
    <t>R.2</t>
  </si>
  <si>
    <t>資料：市民協働部生活環境課</t>
  </si>
  <si>
    <t>R3</t>
  </si>
  <si>
    <t>R.３</t>
  </si>
  <si>
    <t>R3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</si>
</sst>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[Red]#,##0"/>
    <numFmt numFmtId="179" formatCode="#,##0;&quot;△ &quot;#,##0"/>
    <numFmt numFmtId="180" formatCode="0_);[Red]\(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1"/>
      <color indexed="9"/>
      <name val="ＭＳ Ｐ明朝"/>
      <family val="1"/>
    </font>
    <font>
      <sz val="10"/>
      <color indexed="8"/>
      <name val="ＭＳ Ｐゴシック"/>
      <family val="3"/>
    </font>
    <font>
      <b/>
      <sz val="11"/>
      <name val="メイリオ"/>
      <family val="3"/>
    </font>
    <font>
      <sz val="11"/>
      <name val="メイリオ"/>
      <family val="3"/>
    </font>
    <font>
      <sz val="11"/>
      <color indexed="9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indexed="10"/>
      <name val="メイリオ"/>
      <family val="3"/>
    </font>
    <font>
      <sz val="11"/>
      <name val="DejaVu Sans"/>
      <family val="2"/>
    </font>
    <font>
      <sz val="11"/>
      <color indexed="8"/>
      <name val="ＭＳ Ｐ明朝"/>
      <family val="1"/>
    </font>
    <font>
      <b/>
      <sz val="9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1"/>
      <color rgb="FFFF0000"/>
      <name val="メイリオ"/>
      <family val="3"/>
    </font>
    <font>
      <sz val="11"/>
      <color theme="1"/>
      <name val="ＭＳ Ｐ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</fills>
  <borders count="1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hair"/>
      <right>
        <color indexed="63"/>
      </right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double"/>
      <right style="medium"/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thin"/>
      <top style="dotted"/>
      <bottom style="dotted"/>
    </border>
    <border>
      <left style="thin"/>
      <right style="hair"/>
      <top style="dotted"/>
      <bottom style="dotted"/>
    </border>
    <border>
      <left>
        <color indexed="63"/>
      </left>
      <right style="hair"/>
      <top style="dotted"/>
      <bottom style="dotted"/>
    </border>
    <border>
      <left style="hair"/>
      <right style="thin"/>
      <top style="dotted"/>
      <bottom style="dotted"/>
    </border>
    <border>
      <left style="hair"/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medium"/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uble"/>
      <right style="medium"/>
      <top style="dotted"/>
      <bottom style="dotted"/>
    </border>
    <border>
      <left style="medium"/>
      <right style="medium"/>
      <top style="dotted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double"/>
      <top>
        <color indexed="63"/>
      </top>
      <bottom style="dotted"/>
    </border>
    <border>
      <left style="double"/>
      <right>
        <color indexed="63"/>
      </right>
      <top>
        <color indexed="63"/>
      </top>
      <bottom style="dotted"/>
    </border>
    <border>
      <left style="thin"/>
      <right style="thin"/>
      <top style="dotted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dotted"/>
      <bottom style="medium"/>
    </border>
    <border>
      <left style="medium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double"/>
      <top style="dotted"/>
      <bottom style="medium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medium"/>
    </border>
    <border>
      <left style="thin"/>
      <right style="double"/>
      <top style="dotted"/>
      <bottom style="dotted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7" fontId="0" fillId="0" borderId="0" applyBorder="0" applyProtection="0">
      <alignment vertical="center"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48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38" fontId="3" fillId="0" borderId="10" xfId="50" applyFont="1" applyBorder="1" applyAlignment="1">
      <alignment vertical="center"/>
    </xf>
    <xf numFmtId="38" fontId="3" fillId="0" borderId="0" xfId="50" applyFont="1" applyBorder="1" applyAlignment="1">
      <alignment vertical="center"/>
    </xf>
    <xf numFmtId="38" fontId="3" fillId="0" borderId="11" xfId="50" applyFont="1" applyBorder="1" applyAlignment="1">
      <alignment vertical="center"/>
    </xf>
    <xf numFmtId="38" fontId="3" fillId="0" borderId="12" xfId="50" applyFont="1" applyBorder="1" applyAlignment="1">
      <alignment vertical="center"/>
    </xf>
    <xf numFmtId="38" fontId="3" fillId="0" borderId="11" xfId="50" applyFont="1" applyBorder="1" applyAlignment="1">
      <alignment horizontal="right"/>
    </xf>
    <xf numFmtId="38" fontId="3" fillId="0" borderId="0" xfId="50" applyFont="1" applyAlignment="1">
      <alignment vertical="center"/>
    </xf>
    <xf numFmtId="38" fontId="3" fillId="0" borderId="13" xfId="50" applyFont="1" applyBorder="1" applyAlignment="1">
      <alignment vertical="center"/>
    </xf>
    <xf numFmtId="38" fontId="3" fillId="0" borderId="14" xfId="50" applyFont="1" applyBorder="1" applyAlignment="1">
      <alignment vertical="center"/>
    </xf>
    <xf numFmtId="38" fontId="3" fillId="0" borderId="15" xfId="50" applyFont="1" applyBorder="1" applyAlignment="1">
      <alignment vertical="center"/>
    </xf>
    <xf numFmtId="38" fontId="3" fillId="0" borderId="16" xfId="50" applyFont="1" applyBorder="1" applyAlignment="1">
      <alignment vertical="center"/>
    </xf>
    <xf numFmtId="38" fontId="3" fillId="0" borderId="15" xfId="50" applyFont="1" applyBorder="1" applyAlignment="1">
      <alignment horizontal="right" vertical="center"/>
    </xf>
    <xf numFmtId="38" fontId="3" fillId="0" borderId="17" xfId="50" applyFont="1" applyBorder="1" applyAlignment="1">
      <alignment vertical="center"/>
    </xf>
    <xf numFmtId="177" fontId="3" fillId="0" borderId="18" xfId="0" applyNumberFormat="1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38" fontId="3" fillId="0" borderId="19" xfId="50" applyFont="1" applyBorder="1" applyAlignment="1">
      <alignment vertical="center"/>
    </xf>
    <xf numFmtId="38" fontId="3" fillId="0" borderId="20" xfId="50" applyFont="1" applyBorder="1" applyAlignment="1">
      <alignment vertical="center"/>
    </xf>
    <xf numFmtId="38" fontId="3" fillId="0" borderId="21" xfId="50" applyFont="1" applyBorder="1" applyAlignment="1">
      <alignment vertical="center"/>
    </xf>
    <xf numFmtId="177" fontId="3" fillId="0" borderId="22" xfId="0" applyNumberFormat="1" applyFont="1" applyBorder="1" applyAlignment="1">
      <alignment vertical="center"/>
    </xf>
    <xf numFmtId="0" fontId="3" fillId="0" borderId="20" xfId="5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79" fontId="3" fillId="0" borderId="11" xfId="50" applyNumberFormat="1" applyFont="1" applyBorder="1" applyAlignment="1">
      <alignment vertical="center"/>
    </xf>
    <xf numFmtId="179" fontId="3" fillId="0" borderId="18" xfId="0" applyNumberFormat="1" applyFont="1" applyBorder="1" applyAlignment="1">
      <alignment vertical="center"/>
    </xf>
    <xf numFmtId="179" fontId="3" fillId="0" borderId="20" xfId="50" applyNumberFormat="1" applyFont="1" applyBorder="1" applyAlignment="1">
      <alignment vertical="center"/>
    </xf>
    <xf numFmtId="179" fontId="3" fillId="0" borderId="12" xfId="50" applyNumberFormat="1" applyFont="1" applyBorder="1" applyAlignment="1">
      <alignment vertical="center"/>
    </xf>
    <xf numFmtId="179" fontId="3" fillId="0" borderId="20" xfId="50" applyNumberFormat="1" applyFont="1" applyBorder="1" applyAlignment="1">
      <alignment vertical="center"/>
    </xf>
    <xf numFmtId="179" fontId="3" fillId="0" borderId="11" xfId="50" applyNumberFormat="1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177" fontId="5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horizontal="right" vertical="center"/>
    </xf>
    <xf numFmtId="179" fontId="3" fillId="0" borderId="17" xfId="5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177" fontId="3" fillId="0" borderId="29" xfId="0" applyNumberFormat="1" applyFont="1" applyBorder="1" applyAlignment="1">
      <alignment vertical="center"/>
    </xf>
    <xf numFmtId="177" fontId="3" fillId="0" borderId="30" xfId="0" applyNumberFormat="1" applyFont="1" applyBorder="1" applyAlignment="1">
      <alignment horizontal="center" vertical="center"/>
    </xf>
    <xf numFmtId="177" fontId="3" fillId="0" borderId="31" xfId="0" applyNumberFormat="1" applyFont="1" applyBorder="1" applyAlignment="1">
      <alignment vertical="center"/>
    </xf>
    <xf numFmtId="177" fontId="3" fillId="0" borderId="32" xfId="0" applyNumberFormat="1" applyFont="1" applyBorder="1" applyAlignment="1">
      <alignment horizontal="right" vertical="center"/>
    </xf>
    <xf numFmtId="177" fontId="3" fillId="0" borderId="33" xfId="0" applyNumberFormat="1" applyFont="1" applyBorder="1" applyAlignment="1">
      <alignment horizontal="right" vertical="center"/>
    </xf>
    <xf numFmtId="177" fontId="3" fillId="0" borderId="34" xfId="0" applyNumberFormat="1" applyFont="1" applyBorder="1" applyAlignment="1">
      <alignment vertical="center"/>
    </xf>
    <xf numFmtId="177" fontId="3" fillId="0" borderId="32" xfId="0" applyNumberFormat="1" applyFont="1" applyBorder="1" applyAlignment="1">
      <alignment vertical="center"/>
    </xf>
    <xf numFmtId="177" fontId="3" fillId="0" borderId="33" xfId="0" applyNumberFormat="1" applyFont="1" applyBorder="1" applyAlignment="1">
      <alignment vertical="center"/>
    </xf>
    <xf numFmtId="177" fontId="3" fillId="0" borderId="35" xfId="0" applyNumberFormat="1" applyFont="1" applyBorder="1" applyAlignment="1">
      <alignment vertical="center"/>
    </xf>
    <xf numFmtId="177" fontId="3" fillId="0" borderId="31" xfId="0" applyNumberFormat="1" applyFont="1" applyBorder="1" applyAlignment="1">
      <alignment horizontal="right"/>
    </xf>
    <xf numFmtId="179" fontId="3" fillId="0" borderId="11" xfId="50" applyNumberFormat="1" applyFont="1" applyBorder="1" applyAlignment="1">
      <alignment horizontal="right" vertical="center"/>
    </xf>
    <xf numFmtId="38" fontId="3" fillId="0" borderId="11" xfId="50" applyFont="1" applyBorder="1" applyAlignment="1">
      <alignment horizontal="right" vertical="center"/>
    </xf>
    <xf numFmtId="179" fontId="3" fillId="0" borderId="15" xfId="50" applyNumberFormat="1" applyFont="1" applyBorder="1" applyAlignment="1">
      <alignment vertical="center"/>
    </xf>
    <xf numFmtId="179" fontId="3" fillId="0" borderId="22" xfId="0" applyNumberFormat="1" applyFont="1" applyBorder="1" applyAlignment="1">
      <alignment vertical="center"/>
    </xf>
    <xf numFmtId="179" fontId="3" fillId="0" borderId="21" xfId="50" applyNumberFormat="1" applyFont="1" applyBorder="1" applyAlignment="1">
      <alignment vertical="center"/>
    </xf>
    <xf numFmtId="179" fontId="3" fillId="0" borderId="16" xfId="50" applyNumberFormat="1" applyFont="1" applyBorder="1" applyAlignment="1">
      <alignment vertical="center"/>
    </xf>
    <xf numFmtId="179" fontId="3" fillId="0" borderId="15" xfId="50" applyNumberFormat="1" applyFont="1" applyBorder="1" applyAlignment="1">
      <alignment horizontal="right" vertical="center"/>
    </xf>
    <xf numFmtId="179" fontId="3" fillId="0" borderId="0" xfId="5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79" fontId="3" fillId="0" borderId="0" xfId="50" applyNumberFormat="1" applyFont="1" applyBorder="1" applyAlignment="1">
      <alignment horizontal="right" vertical="center"/>
    </xf>
    <xf numFmtId="38" fontId="3" fillId="0" borderId="10" xfId="50" applyFont="1" applyFill="1" applyBorder="1" applyAlignment="1">
      <alignment vertical="center"/>
    </xf>
    <xf numFmtId="38" fontId="3" fillId="0" borderId="0" xfId="50" applyFont="1" applyFill="1" applyBorder="1" applyAlignment="1">
      <alignment vertical="center"/>
    </xf>
    <xf numFmtId="179" fontId="3" fillId="0" borderId="11" xfId="50" applyNumberFormat="1" applyFont="1" applyFill="1" applyBorder="1" applyAlignment="1">
      <alignment vertical="center"/>
    </xf>
    <xf numFmtId="179" fontId="3" fillId="0" borderId="18" xfId="0" applyNumberFormat="1" applyFont="1" applyFill="1" applyBorder="1" applyAlignment="1">
      <alignment vertical="center"/>
    </xf>
    <xf numFmtId="179" fontId="3" fillId="0" borderId="20" xfId="50" applyNumberFormat="1" applyFont="1" applyFill="1" applyBorder="1" applyAlignment="1">
      <alignment vertical="center"/>
    </xf>
    <xf numFmtId="179" fontId="3" fillId="0" borderId="12" xfId="50" applyNumberFormat="1" applyFont="1" applyFill="1" applyBorder="1" applyAlignment="1">
      <alignment vertical="center"/>
    </xf>
    <xf numFmtId="179" fontId="3" fillId="0" borderId="11" xfId="50" applyNumberFormat="1" applyFont="1" applyFill="1" applyBorder="1" applyAlignment="1">
      <alignment horizontal="right"/>
    </xf>
    <xf numFmtId="0" fontId="3" fillId="0" borderId="0" xfId="0" applyFont="1" applyFill="1" applyAlignment="1">
      <alignment vertical="center"/>
    </xf>
    <xf numFmtId="179" fontId="54" fillId="0" borderId="11" xfId="50" applyNumberFormat="1" applyFont="1" applyFill="1" applyBorder="1" applyAlignment="1">
      <alignment horizontal="right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23" xfId="0" applyFont="1" applyBorder="1" applyAlignment="1">
      <alignment horizontal="left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36" xfId="0" applyFont="1" applyBorder="1" applyAlignment="1">
      <alignment vertical="center" wrapText="1"/>
    </xf>
    <xf numFmtId="177" fontId="8" fillId="0" borderId="30" xfId="0" applyNumberFormat="1" applyFont="1" applyBorder="1" applyAlignment="1">
      <alignment horizontal="center" vertical="center"/>
    </xf>
    <xf numFmtId="177" fontId="8" fillId="0" borderId="32" xfId="0" applyNumberFormat="1" applyFont="1" applyBorder="1" applyAlignment="1">
      <alignment horizontal="right" vertical="center"/>
    </xf>
    <xf numFmtId="177" fontId="8" fillId="0" borderId="33" xfId="0" applyNumberFormat="1" applyFont="1" applyBorder="1" applyAlignment="1">
      <alignment horizontal="right" vertical="center"/>
    </xf>
    <xf numFmtId="177" fontId="8" fillId="0" borderId="15" xfId="0" applyNumberFormat="1" applyFont="1" applyBorder="1" applyAlignment="1">
      <alignment horizontal="center" vertical="center"/>
    </xf>
    <xf numFmtId="10" fontId="8" fillId="0" borderId="15" xfId="0" applyNumberFormat="1" applyFont="1" applyBorder="1" applyAlignment="1">
      <alignment horizontal="center" vertical="center"/>
    </xf>
    <xf numFmtId="10" fontId="8" fillId="0" borderId="39" xfId="0" applyNumberFormat="1" applyFont="1" applyBorder="1" applyAlignment="1">
      <alignment horizontal="center" vertical="center"/>
    </xf>
    <xf numFmtId="177" fontId="8" fillId="0" borderId="40" xfId="0" applyNumberFormat="1" applyFont="1" applyBorder="1" applyAlignment="1">
      <alignment horizontal="center" vertical="center"/>
    </xf>
    <xf numFmtId="10" fontId="8" fillId="0" borderId="40" xfId="0" applyNumberFormat="1" applyFont="1" applyBorder="1" applyAlignment="1">
      <alignment horizontal="center" vertical="center"/>
    </xf>
    <xf numFmtId="0" fontId="8" fillId="0" borderId="20" xfId="50" applyNumberFormat="1" applyFont="1" applyBorder="1" applyAlignment="1">
      <alignment vertical="center"/>
    </xf>
    <xf numFmtId="38" fontId="8" fillId="0" borderId="40" xfId="50" applyFont="1" applyBorder="1" applyAlignment="1">
      <alignment horizontal="center" vertical="center"/>
    </xf>
    <xf numFmtId="38" fontId="8" fillId="0" borderId="13" xfId="50" applyFont="1" applyBorder="1" applyAlignment="1">
      <alignment horizontal="right" vertical="center"/>
    </xf>
    <xf numFmtId="179" fontId="8" fillId="0" borderId="20" xfId="50" applyNumberFormat="1" applyFont="1" applyBorder="1" applyAlignment="1">
      <alignment vertical="center"/>
    </xf>
    <xf numFmtId="179" fontId="8" fillId="0" borderId="10" xfId="50" applyNumberFormat="1" applyFont="1" applyBorder="1" applyAlignment="1">
      <alignment horizontal="right" vertical="center"/>
    </xf>
    <xf numFmtId="38" fontId="8" fillId="0" borderId="10" xfId="50" applyFont="1" applyBorder="1" applyAlignment="1">
      <alignment horizontal="right" vertical="center"/>
    </xf>
    <xf numFmtId="0" fontId="8" fillId="0" borderId="4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179" fontId="8" fillId="0" borderId="13" xfId="50" applyNumberFormat="1" applyFont="1" applyBorder="1" applyAlignment="1">
      <alignment horizontal="right" vertical="center"/>
    </xf>
    <xf numFmtId="177" fontId="8" fillId="0" borderId="30" xfId="0" applyNumberFormat="1" applyFont="1" applyFill="1" applyBorder="1" applyAlignment="1">
      <alignment horizontal="center" vertical="center"/>
    </xf>
    <xf numFmtId="177" fontId="8" fillId="0" borderId="32" xfId="0" applyNumberFormat="1" applyFont="1" applyFill="1" applyBorder="1" applyAlignment="1">
      <alignment horizontal="right" vertical="center"/>
    </xf>
    <xf numFmtId="177" fontId="8" fillId="0" borderId="33" xfId="0" applyNumberFormat="1" applyFont="1" applyFill="1" applyBorder="1" applyAlignment="1">
      <alignment horizontal="right" vertical="center"/>
    </xf>
    <xf numFmtId="177" fontId="8" fillId="0" borderId="40" xfId="0" applyNumberFormat="1" applyFont="1" applyFill="1" applyBorder="1" applyAlignment="1">
      <alignment horizontal="center" vertical="center"/>
    </xf>
    <xf numFmtId="10" fontId="8" fillId="0" borderId="40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179" fontId="8" fillId="0" borderId="13" xfId="50" applyNumberFormat="1" applyFont="1" applyFill="1" applyBorder="1" applyAlignment="1">
      <alignment horizontal="right" vertical="center"/>
    </xf>
    <xf numFmtId="179" fontId="8" fillId="0" borderId="15" xfId="50" applyNumberFormat="1" applyFont="1" applyFill="1" applyBorder="1" applyAlignment="1">
      <alignment horizontal="right" vertical="center"/>
    </xf>
    <xf numFmtId="177" fontId="8" fillId="0" borderId="43" xfId="0" applyNumberFormat="1" applyFont="1" applyFill="1" applyBorder="1" applyAlignment="1">
      <alignment horizontal="center" vertical="center"/>
    </xf>
    <xf numFmtId="177" fontId="8" fillId="0" borderId="44" xfId="0" applyNumberFormat="1" applyFont="1" applyFill="1" applyBorder="1" applyAlignment="1">
      <alignment horizontal="right" vertical="center"/>
    </xf>
    <xf numFmtId="177" fontId="8" fillId="0" borderId="45" xfId="0" applyNumberFormat="1" applyFont="1" applyFill="1" applyBorder="1" applyAlignment="1">
      <alignment horizontal="right" vertical="center"/>
    </xf>
    <xf numFmtId="179" fontId="8" fillId="0" borderId="15" xfId="5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177" fontId="9" fillId="0" borderId="0" xfId="0" applyNumberFormat="1" applyFont="1" applyBorder="1" applyAlignment="1">
      <alignment horizontal="right" vertical="center"/>
    </xf>
    <xf numFmtId="0" fontId="55" fillId="0" borderId="0" xfId="0" applyFont="1" applyAlignment="1">
      <alignment horizontal="center" vertical="center"/>
    </xf>
    <xf numFmtId="0" fontId="8" fillId="0" borderId="4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177" fontId="8" fillId="0" borderId="29" xfId="0" applyNumberFormat="1" applyFont="1" applyBorder="1" applyAlignment="1">
      <alignment vertical="center"/>
    </xf>
    <xf numFmtId="177" fontId="8" fillId="0" borderId="31" xfId="0" applyNumberFormat="1" applyFont="1" applyBorder="1" applyAlignment="1">
      <alignment vertical="center"/>
    </xf>
    <xf numFmtId="177" fontId="8" fillId="0" borderId="34" xfId="0" applyNumberFormat="1" applyFont="1" applyBorder="1" applyAlignment="1">
      <alignment vertical="center"/>
    </xf>
    <xf numFmtId="177" fontId="8" fillId="0" borderId="32" xfId="0" applyNumberFormat="1" applyFont="1" applyBorder="1" applyAlignment="1">
      <alignment vertical="center"/>
    </xf>
    <xf numFmtId="177" fontId="8" fillId="0" borderId="33" xfId="0" applyNumberFormat="1" applyFont="1" applyBorder="1" applyAlignment="1">
      <alignment vertical="center"/>
    </xf>
    <xf numFmtId="177" fontId="8" fillId="0" borderId="35" xfId="0" applyNumberFormat="1" applyFont="1" applyBorder="1" applyAlignment="1">
      <alignment vertical="center"/>
    </xf>
    <xf numFmtId="177" fontId="8" fillId="0" borderId="29" xfId="0" applyNumberFormat="1" applyFont="1" applyBorder="1" applyAlignment="1">
      <alignment horizontal="right" vertical="center"/>
    </xf>
    <xf numFmtId="177" fontId="8" fillId="0" borderId="15" xfId="0" applyNumberFormat="1" applyFont="1" applyBorder="1" applyAlignment="1">
      <alignment horizontal="right" vertical="center"/>
    </xf>
    <xf numFmtId="177" fontId="8" fillId="0" borderId="40" xfId="0" applyNumberFormat="1" applyFont="1" applyBorder="1" applyAlignment="1">
      <alignment vertical="center"/>
    </xf>
    <xf numFmtId="177" fontId="8" fillId="0" borderId="0" xfId="0" applyNumberFormat="1" applyFont="1" applyAlignment="1">
      <alignment vertical="center"/>
    </xf>
    <xf numFmtId="177" fontId="8" fillId="0" borderId="40" xfId="0" applyNumberFormat="1" applyFont="1" applyBorder="1" applyAlignment="1">
      <alignment horizontal="right" vertical="center"/>
    </xf>
    <xf numFmtId="38" fontId="8" fillId="0" borderId="10" xfId="50" applyFont="1" applyBorder="1" applyAlignment="1">
      <alignment vertical="center"/>
    </xf>
    <xf numFmtId="38" fontId="8" fillId="0" borderId="0" xfId="50" applyFont="1" applyBorder="1" applyAlignment="1">
      <alignment vertical="center"/>
    </xf>
    <xf numFmtId="38" fontId="8" fillId="0" borderId="11" xfId="50" applyFont="1" applyBorder="1" applyAlignment="1">
      <alignment vertical="center"/>
    </xf>
    <xf numFmtId="177" fontId="8" fillId="0" borderId="18" xfId="0" applyNumberFormat="1" applyFont="1" applyBorder="1" applyAlignment="1">
      <alignment vertical="center"/>
    </xf>
    <xf numFmtId="38" fontId="8" fillId="0" borderId="20" xfId="50" applyFont="1" applyBorder="1" applyAlignment="1">
      <alignment vertical="center"/>
    </xf>
    <xf numFmtId="38" fontId="8" fillId="0" borderId="12" xfId="50" applyFont="1" applyBorder="1" applyAlignment="1">
      <alignment vertical="center"/>
    </xf>
    <xf numFmtId="38" fontId="8" fillId="0" borderId="17" xfId="50" applyFont="1" applyBorder="1" applyAlignment="1">
      <alignment vertical="center"/>
    </xf>
    <xf numFmtId="38" fontId="8" fillId="0" borderId="40" xfId="50" applyFont="1" applyBorder="1" applyAlignment="1">
      <alignment vertical="center"/>
    </xf>
    <xf numFmtId="38" fontId="8" fillId="0" borderId="0" xfId="50" applyFont="1" applyAlignment="1">
      <alignment vertical="center"/>
    </xf>
    <xf numFmtId="38" fontId="8" fillId="0" borderId="13" xfId="50" applyFont="1" applyBorder="1" applyAlignment="1">
      <alignment vertical="center"/>
    </xf>
    <xf numFmtId="38" fontId="8" fillId="0" borderId="14" xfId="50" applyFont="1" applyBorder="1" applyAlignment="1">
      <alignment vertical="center"/>
    </xf>
    <xf numFmtId="38" fontId="8" fillId="0" borderId="15" xfId="50" applyFont="1" applyBorder="1" applyAlignment="1">
      <alignment vertical="center"/>
    </xf>
    <xf numFmtId="177" fontId="8" fillId="0" borderId="22" xfId="0" applyNumberFormat="1" applyFont="1" applyBorder="1" applyAlignment="1">
      <alignment vertical="center"/>
    </xf>
    <xf numFmtId="38" fontId="8" fillId="0" borderId="21" xfId="50" applyFont="1" applyBorder="1" applyAlignment="1">
      <alignment vertical="center"/>
    </xf>
    <xf numFmtId="38" fontId="8" fillId="0" borderId="16" xfId="50" applyFont="1" applyBorder="1" applyAlignment="1">
      <alignment vertical="center"/>
    </xf>
    <xf numFmtId="38" fontId="8" fillId="0" borderId="19" xfId="50" applyFont="1" applyBorder="1" applyAlignment="1">
      <alignment vertical="center"/>
    </xf>
    <xf numFmtId="179" fontId="8" fillId="0" borderId="11" xfId="50" applyNumberFormat="1" applyFont="1" applyBorder="1" applyAlignment="1">
      <alignment vertical="center"/>
    </xf>
    <xf numFmtId="179" fontId="8" fillId="0" borderId="18" xfId="0" applyNumberFormat="1" applyFont="1" applyBorder="1" applyAlignment="1">
      <alignment vertical="center"/>
    </xf>
    <xf numFmtId="179" fontId="8" fillId="0" borderId="12" xfId="50" applyNumberFormat="1" applyFont="1" applyBorder="1" applyAlignment="1">
      <alignment vertical="center"/>
    </xf>
    <xf numFmtId="179" fontId="8" fillId="0" borderId="17" xfId="50" applyNumberFormat="1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179" fontId="8" fillId="0" borderId="15" xfId="50" applyNumberFormat="1" applyFont="1" applyBorder="1" applyAlignment="1">
      <alignment vertical="center"/>
    </xf>
    <xf numFmtId="179" fontId="8" fillId="0" borderId="22" xfId="0" applyNumberFormat="1" applyFont="1" applyBorder="1" applyAlignment="1">
      <alignment vertical="center"/>
    </xf>
    <xf numFmtId="179" fontId="8" fillId="0" borderId="21" xfId="50" applyNumberFormat="1" applyFont="1" applyBorder="1" applyAlignment="1">
      <alignment vertical="center"/>
    </xf>
    <xf numFmtId="179" fontId="8" fillId="0" borderId="16" xfId="50" applyNumberFormat="1" applyFont="1" applyBorder="1" applyAlignment="1">
      <alignment vertical="center"/>
    </xf>
    <xf numFmtId="177" fontId="8" fillId="0" borderId="29" xfId="0" applyNumberFormat="1" applyFont="1" applyFill="1" applyBorder="1" applyAlignment="1">
      <alignment vertical="center"/>
    </xf>
    <xf numFmtId="177" fontId="8" fillId="0" borderId="31" xfId="0" applyNumberFormat="1" applyFont="1" applyFill="1" applyBorder="1" applyAlignment="1">
      <alignment vertical="center"/>
    </xf>
    <xf numFmtId="177" fontId="8" fillId="0" borderId="34" xfId="0" applyNumberFormat="1" applyFont="1" applyFill="1" applyBorder="1" applyAlignment="1">
      <alignment vertical="center"/>
    </xf>
    <xf numFmtId="177" fontId="8" fillId="0" borderId="29" xfId="0" applyNumberFormat="1" applyFont="1" applyFill="1" applyBorder="1" applyAlignment="1">
      <alignment horizontal="right" vertical="center"/>
    </xf>
    <xf numFmtId="177" fontId="8" fillId="0" borderId="40" xfId="0" applyNumberFormat="1" applyFont="1" applyFill="1" applyBorder="1" applyAlignment="1">
      <alignment horizontal="right" vertical="center"/>
    </xf>
    <xf numFmtId="38" fontId="8" fillId="0" borderId="40" xfId="50" applyFont="1" applyFill="1" applyBorder="1" applyAlignment="1">
      <alignment vertical="center"/>
    </xf>
    <xf numFmtId="38" fontId="8" fillId="33" borderId="40" xfId="50" applyFont="1" applyFill="1" applyBorder="1" applyAlignment="1">
      <alignment vertical="center"/>
    </xf>
    <xf numFmtId="38" fontId="8" fillId="2" borderId="40" xfId="50" applyFont="1" applyFill="1" applyBorder="1" applyAlignment="1">
      <alignment vertical="center"/>
    </xf>
    <xf numFmtId="38" fontId="8" fillId="7" borderId="40" xfId="5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8" fontId="8" fillId="0" borderId="10" xfId="50" applyFont="1" applyFill="1" applyBorder="1" applyAlignment="1">
      <alignment vertical="center"/>
    </xf>
    <xf numFmtId="38" fontId="8" fillId="0" borderId="0" xfId="50" applyFont="1" applyFill="1" applyBorder="1" applyAlignment="1">
      <alignment vertical="center"/>
    </xf>
    <xf numFmtId="179" fontId="8" fillId="0" borderId="11" xfId="50" applyNumberFormat="1" applyFont="1" applyFill="1" applyBorder="1" applyAlignment="1">
      <alignment vertical="center"/>
    </xf>
    <xf numFmtId="179" fontId="8" fillId="0" borderId="18" xfId="0" applyNumberFormat="1" applyFont="1" applyFill="1" applyBorder="1" applyAlignment="1">
      <alignment vertical="center"/>
    </xf>
    <xf numFmtId="179" fontId="8" fillId="0" borderId="20" xfId="50" applyNumberFormat="1" applyFont="1" applyFill="1" applyBorder="1" applyAlignment="1">
      <alignment vertical="center"/>
    </xf>
    <xf numFmtId="179" fontId="8" fillId="0" borderId="12" xfId="50" applyNumberFormat="1" applyFont="1" applyFill="1" applyBorder="1" applyAlignment="1">
      <alignment vertical="center"/>
    </xf>
    <xf numFmtId="179" fontId="8" fillId="0" borderId="10" xfId="50" applyNumberFormat="1" applyFont="1" applyFill="1" applyBorder="1" applyAlignment="1">
      <alignment horizontal="right" vertical="center"/>
    </xf>
    <xf numFmtId="38" fontId="8" fillId="0" borderId="13" xfId="50" applyFont="1" applyFill="1" applyBorder="1" applyAlignment="1">
      <alignment vertical="center"/>
    </xf>
    <xf numFmtId="38" fontId="8" fillId="0" borderId="14" xfId="50" applyFont="1" applyFill="1" applyBorder="1" applyAlignment="1">
      <alignment vertical="center"/>
    </xf>
    <xf numFmtId="179" fontId="8" fillId="0" borderId="15" xfId="50" applyNumberFormat="1" applyFont="1" applyFill="1" applyBorder="1" applyAlignment="1">
      <alignment vertical="center"/>
    </xf>
    <xf numFmtId="179" fontId="8" fillId="0" borderId="22" xfId="0" applyNumberFormat="1" applyFont="1" applyFill="1" applyBorder="1" applyAlignment="1">
      <alignment vertical="center"/>
    </xf>
    <xf numFmtId="179" fontId="8" fillId="0" borderId="21" xfId="50" applyNumberFormat="1" applyFont="1" applyFill="1" applyBorder="1" applyAlignment="1">
      <alignment vertical="center"/>
    </xf>
    <xf numFmtId="179" fontId="8" fillId="0" borderId="16" xfId="50" applyNumberFormat="1" applyFont="1" applyFill="1" applyBorder="1" applyAlignment="1">
      <alignment vertical="center"/>
    </xf>
    <xf numFmtId="179" fontId="8" fillId="0" borderId="11" xfId="50" applyNumberFormat="1" applyFont="1" applyFill="1" applyBorder="1" applyAlignment="1">
      <alignment horizontal="right" vertical="center"/>
    </xf>
    <xf numFmtId="177" fontId="8" fillId="0" borderId="47" xfId="0" applyNumberFormat="1" applyFont="1" applyFill="1" applyBorder="1" applyAlignment="1">
      <alignment vertical="center"/>
    </xf>
    <xf numFmtId="177" fontId="8" fillId="0" borderId="40" xfId="0" applyNumberFormat="1" applyFont="1" applyFill="1" applyBorder="1" applyAlignment="1">
      <alignment vertical="center"/>
    </xf>
    <xf numFmtId="177" fontId="8" fillId="0" borderId="48" xfId="0" applyNumberFormat="1" applyFont="1" applyFill="1" applyBorder="1" applyAlignment="1">
      <alignment vertical="center"/>
    </xf>
    <xf numFmtId="179" fontId="55" fillId="0" borderId="11" xfId="50" applyNumberFormat="1" applyFont="1" applyFill="1" applyBorder="1" applyAlignment="1">
      <alignment horizontal="right" vertical="center"/>
    </xf>
    <xf numFmtId="38" fontId="8" fillId="7" borderId="0" xfId="50" applyFont="1" applyFill="1" applyBorder="1" applyAlignment="1">
      <alignment vertical="center"/>
    </xf>
    <xf numFmtId="38" fontId="8" fillId="7" borderId="36" xfId="50" applyFont="1" applyFill="1" applyBorder="1" applyAlignment="1">
      <alignment vertical="center"/>
    </xf>
    <xf numFmtId="177" fontId="9" fillId="0" borderId="0" xfId="0" applyNumberFormat="1" applyFont="1" applyBorder="1" applyAlignment="1">
      <alignment vertical="center"/>
    </xf>
    <xf numFmtId="0" fontId="55" fillId="0" borderId="0" xfId="0" applyFont="1" applyAlignment="1">
      <alignment vertical="center"/>
    </xf>
    <xf numFmtId="177" fontId="8" fillId="0" borderId="46" xfId="0" applyNumberFormat="1" applyFont="1" applyBorder="1" applyAlignment="1">
      <alignment vertical="center"/>
    </xf>
    <xf numFmtId="38" fontId="8" fillId="0" borderId="46" xfId="50" applyFont="1" applyBorder="1" applyAlignment="1">
      <alignment vertical="center"/>
    </xf>
    <xf numFmtId="38" fontId="8" fillId="0" borderId="46" xfId="50" applyFont="1" applyFill="1" applyBorder="1" applyAlignment="1">
      <alignment vertical="center"/>
    </xf>
    <xf numFmtId="0" fontId="8" fillId="10" borderId="0" xfId="0" applyFont="1" applyFill="1" applyAlignment="1">
      <alignment vertical="center"/>
    </xf>
    <xf numFmtId="0" fontId="7" fillId="10" borderId="0" xfId="0" applyFont="1" applyFill="1" applyAlignment="1">
      <alignment vertical="center"/>
    </xf>
    <xf numFmtId="0" fontId="8" fillId="10" borderId="0" xfId="0" applyFont="1" applyFill="1" applyAlignment="1">
      <alignment horizontal="center" vertical="center"/>
    </xf>
    <xf numFmtId="0" fontId="8" fillId="10" borderId="0" xfId="0" applyFont="1" applyFill="1" applyAlignment="1">
      <alignment horizontal="right" vertical="center"/>
    </xf>
    <xf numFmtId="0" fontId="8" fillId="10" borderId="0" xfId="0" applyFont="1" applyFill="1" applyBorder="1" applyAlignment="1">
      <alignment horizontal="center" vertical="center"/>
    </xf>
    <xf numFmtId="0" fontId="8" fillId="10" borderId="49" xfId="0" applyFont="1" applyFill="1" applyBorder="1" applyAlignment="1">
      <alignment horizontal="left" vertical="center"/>
    </xf>
    <xf numFmtId="0" fontId="8" fillId="10" borderId="50" xfId="0" applyFont="1" applyFill="1" applyBorder="1" applyAlignment="1">
      <alignment horizontal="center" vertical="center"/>
    </xf>
    <xf numFmtId="0" fontId="8" fillId="10" borderId="51" xfId="0" applyFont="1" applyFill="1" applyBorder="1" applyAlignment="1">
      <alignment horizontal="center" vertical="center"/>
    </xf>
    <xf numFmtId="0" fontId="8" fillId="10" borderId="52" xfId="0" applyFont="1" applyFill="1" applyBorder="1" applyAlignment="1">
      <alignment horizontal="center" vertical="center"/>
    </xf>
    <xf numFmtId="0" fontId="8" fillId="10" borderId="53" xfId="0" applyFont="1" applyFill="1" applyBorder="1" applyAlignment="1">
      <alignment horizontal="center" vertical="center"/>
    </xf>
    <xf numFmtId="0" fontId="8" fillId="10" borderId="54" xfId="0" applyFont="1" applyFill="1" applyBorder="1" applyAlignment="1">
      <alignment horizontal="center" vertical="center"/>
    </xf>
    <xf numFmtId="0" fontId="8" fillId="10" borderId="55" xfId="0" applyFont="1" applyFill="1" applyBorder="1" applyAlignment="1">
      <alignment horizontal="center" vertical="center" wrapText="1"/>
    </xf>
    <xf numFmtId="0" fontId="8" fillId="10" borderId="50" xfId="0" applyFont="1" applyFill="1" applyBorder="1" applyAlignment="1">
      <alignment horizontal="center" vertical="center" wrapText="1"/>
    </xf>
    <xf numFmtId="0" fontId="8" fillId="10" borderId="56" xfId="0" applyFont="1" applyFill="1" applyBorder="1" applyAlignment="1">
      <alignment horizontal="center" vertical="center" wrapText="1"/>
    </xf>
    <xf numFmtId="0" fontId="8" fillId="10" borderId="52" xfId="0" applyFont="1" applyFill="1" applyBorder="1" applyAlignment="1">
      <alignment horizontal="center" vertical="center" wrapText="1"/>
    </xf>
    <xf numFmtId="0" fontId="8" fillId="10" borderId="50" xfId="0" applyFont="1" applyFill="1" applyBorder="1" applyAlignment="1">
      <alignment vertical="center" wrapText="1"/>
    </xf>
    <xf numFmtId="0" fontId="8" fillId="10" borderId="49" xfId="0" applyFont="1" applyFill="1" applyBorder="1" applyAlignment="1">
      <alignment horizontal="center" vertical="center" wrapText="1"/>
    </xf>
    <xf numFmtId="0" fontId="8" fillId="10" borderId="54" xfId="0" applyFont="1" applyFill="1" applyBorder="1" applyAlignment="1">
      <alignment horizontal="center" vertical="center" wrapText="1"/>
    </xf>
    <xf numFmtId="177" fontId="8" fillId="10" borderId="57" xfId="0" applyNumberFormat="1" applyFont="1" applyFill="1" applyBorder="1" applyAlignment="1">
      <alignment vertical="center"/>
    </xf>
    <xf numFmtId="177" fontId="8" fillId="10" borderId="58" xfId="0" applyNumberFormat="1" applyFont="1" applyFill="1" applyBorder="1" applyAlignment="1">
      <alignment horizontal="center" vertical="center"/>
    </xf>
    <xf numFmtId="177" fontId="8" fillId="10" borderId="59" xfId="0" applyNumberFormat="1" applyFont="1" applyFill="1" applyBorder="1" applyAlignment="1">
      <alignment horizontal="right" vertical="center"/>
    </xf>
    <xf numFmtId="177" fontId="8" fillId="10" borderId="60" xfId="0" applyNumberFormat="1" applyFont="1" applyFill="1" applyBorder="1" applyAlignment="1">
      <alignment horizontal="right" vertical="center"/>
    </xf>
    <xf numFmtId="177" fontId="8" fillId="10" borderId="61" xfId="0" applyNumberFormat="1" applyFont="1" applyFill="1" applyBorder="1" applyAlignment="1">
      <alignment horizontal="right" vertical="center"/>
    </xf>
    <xf numFmtId="177" fontId="8" fillId="10" borderId="62" xfId="0" applyNumberFormat="1" applyFont="1" applyFill="1" applyBorder="1" applyAlignment="1">
      <alignment horizontal="right" vertical="center"/>
    </xf>
    <xf numFmtId="177" fontId="8" fillId="10" borderId="63" xfId="0" applyNumberFormat="1" applyFont="1" applyFill="1" applyBorder="1" applyAlignment="1">
      <alignment horizontal="right" vertical="center"/>
    </xf>
    <xf numFmtId="177" fontId="8" fillId="10" borderId="64" xfId="0" applyNumberFormat="1" applyFont="1" applyFill="1" applyBorder="1" applyAlignment="1">
      <alignment horizontal="right" vertical="center"/>
    </xf>
    <xf numFmtId="177" fontId="8" fillId="10" borderId="65" xfId="0" applyNumberFormat="1" applyFont="1" applyFill="1" applyBorder="1" applyAlignment="1">
      <alignment horizontal="right" vertical="center"/>
    </xf>
    <xf numFmtId="177" fontId="8" fillId="10" borderId="66" xfId="0" applyNumberFormat="1" applyFont="1" applyFill="1" applyBorder="1" applyAlignment="1">
      <alignment horizontal="right" vertical="center"/>
    </xf>
    <xf numFmtId="10" fontId="8" fillId="10" borderId="67" xfId="0" applyNumberFormat="1" applyFont="1" applyFill="1" applyBorder="1" applyAlignment="1">
      <alignment horizontal="right" vertical="center"/>
    </xf>
    <xf numFmtId="10" fontId="8" fillId="10" borderId="68" xfId="0" applyNumberFormat="1" applyFont="1" applyFill="1" applyBorder="1" applyAlignment="1">
      <alignment horizontal="right" vertical="center"/>
    </xf>
    <xf numFmtId="177" fontId="8" fillId="10" borderId="68" xfId="0" applyNumberFormat="1" applyFont="1" applyFill="1" applyBorder="1" applyAlignment="1">
      <alignment horizontal="right" vertical="center"/>
    </xf>
    <xf numFmtId="10" fontId="8" fillId="10" borderId="69" xfId="0" applyNumberFormat="1" applyFont="1" applyFill="1" applyBorder="1" applyAlignment="1">
      <alignment horizontal="right" vertical="center"/>
    </xf>
    <xf numFmtId="177" fontId="8" fillId="10" borderId="70" xfId="0" applyNumberFormat="1" applyFont="1" applyFill="1" applyBorder="1" applyAlignment="1">
      <alignment horizontal="right" vertical="center"/>
    </xf>
    <xf numFmtId="177" fontId="8" fillId="10" borderId="67" xfId="0" applyNumberFormat="1" applyFont="1" applyFill="1" applyBorder="1" applyAlignment="1">
      <alignment horizontal="right" vertical="center"/>
    </xf>
    <xf numFmtId="177" fontId="8" fillId="10" borderId="69" xfId="0" applyNumberFormat="1" applyFont="1" applyFill="1" applyBorder="1" applyAlignment="1">
      <alignment horizontal="right" vertical="center"/>
    </xf>
    <xf numFmtId="177" fontId="8" fillId="10" borderId="71" xfId="0" applyNumberFormat="1" applyFont="1" applyFill="1" applyBorder="1" applyAlignment="1">
      <alignment vertical="center"/>
    </xf>
    <xf numFmtId="177" fontId="8" fillId="10" borderId="72" xfId="0" applyNumberFormat="1" applyFont="1" applyFill="1" applyBorder="1" applyAlignment="1">
      <alignment horizontal="center" vertical="center"/>
    </xf>
    <xf numFmtId="177" fontId="8" fillId="10" borderId="73" xfId="0" applyNumberFormat="1" applyFont="1" applyFill="1" applyBorder="1" applyAlignment="1">
      <alignment horizontal="right" vertical="center"/>
    </xf>
    <xf numFmtId="177" fontId="8" fillId="10" borderId="74" xfId="0" applyNumberFormat="1" applyFont="1" applyFill="1" applyBorder="1" applyAlignment="1">
      <alignment horizontal="right" vertical="center"/>
    </xf>
    <xf numFmtId="177" fontId="8" fillId="10" borderId="75" xfId="0" applyNumberFormat="1" applyFont="1" applyFill="1" applyBorder="1" applyAlignment="1">
      <alignment horizontal="right" vertical="center"/>
    </xf>
    <xf numFmtId="177" fontId="8" fillId="10" borderId="76" xfId="0" applyNumberFormat="1" applyFont="1" applyFill="1" applyBorder="1" applyAlignment="1">
      <alignment horizontal="right" vertical="center"/>
    </xf>
    <xf numFmtId="177" fontId="8" fillId="10" borderId="77" xfId="0" applyNumberFormat="1" applyFont="1" applyFill="1" applyBorder="1" applyAlignment="1">
      <alignment horizontal="right" vertical="center"/>
    </xf>
    <xf numFmtId="177" fontId="8" fillId="10" borderId="78" xfId="0" applyNumberFormat="1" applyFont="1" applyFill="1" applyBorder="1" applyAlignment="1">
      <alignment horizontal="right" vertical="center"/>
    </xf>
    <xf numFmtId="177" fontId="8" fillId="10" borderId="79" xfId="0" applyNumberFormat="1" applyFont="1" applyFill="1" applyBorder="1" applyAlignment="1">
      <alignment horizontal="right" vertical="center"/>
    </xf>
    <xf numFmtId="177" fontId="8" fillId="10" borderId="80" xfId="0" applyNumberFormat="1" applyFont="1" applyFill="1" applyBorder="1" applyAlignment="1">
      <alignment horizontal="right" vertical="center"/>
    </xf>
    <xf numFmtId="10" fontId="8" fillId="10" borderId="81" xfId="0" applyNumberFormat="1" applyFont="1" applyFill="1" applyBorder="1" applyAlignment="1">
      <alignment horizontal="right" vertical="center"/>
    </xf>
    <xf numFmtId="10" fontId="8" fillId="10" borderId="82" xfId="0" applyNumberFormat="1" applyFont="1" applyFill="1" applyBorder="1" applyAlignment="1">
      <alignment horizontal="right" vertical="center"/>
    </xf>
    <xf numFmtId="177" fontId="8" fillId="10" borderId="82" xfId="0" applyNumberFormat="1" applyFont="1" applyFill="1" applyBorder="1" applyAlignment="1">
      <alignment horizontal="right" vertical="center"/>
    </xf>
    <xf numFmtId="10" fontId="8" fillId="10" borderId="83" xfId="0" applyNumberFormat="1" applyFont="1" applyFill="1" applyBorder="1" applyAlignment="1">
      <alignment horizontal="right" vertical="center"/>
    </xf>
    <xf numFmtId="177" fontId="8" fillId="10" borderId="84" xfId="0" applyNumberFormat="1" applyFont="1" applyFill="1" applyBorder="1" applyAlignment="1">
      <alignment horizontal="right" vertical="center"/>
    </xf>
    <xf numFmtId="177" fontId="8" fillId="10" borderId="81" xfId="0" applyNumberFormat="1" applyFont="1" applyFill="1" applyBorder="1" applyAlignment="1">
      <alignment horizontal="right" vertical="center"/>
    </xf>
    <xf numFmtId="177" fontId="8" fillId="10" borderId="83" xfId="0" applyNumberFormat="1" applyFont="1" applyFill="1" applyBorder="1" applyAlignment="1">
      <alignment horizontal="right" vertical="center"/>
    </xf>
    <xf numFmtId="38" fontId="8" fillId="10" borderId="71" xfId="50" applyFont="1" applyFill="1" applyBorder="1" applyAlignment="1">
      <alignment vertical="center"/>
    </xf>
    <xf numFmtId="38" fontId="8" fillId="10" borderId="72" xfId="50" applyFont="1" applyFill="1" applyBorder="1" applyAlignment="1">
      <alignment vertical="center"/>
    </xf>
    <xf numFmtId="38" fontId="8" fillId="10" borderId="73" xfId="50" applyFont="1" applyFill="1" applyBorder="1" applyAlignment="1">
      <alignment horizontal="right" vertical="center"/>
    </xf>
    <xf numFmtId="38" fontId="8" fillId="10" borderId="75" xfId="50" applyFont="1" applyFill="1" applyBorder="1" applyAlignment="1">
      <alignment horizontal="right" vertical="center"/>
    </xf>
    <xf numFmtId="38" fontId="8" fillId="10" borderId="76" xfId="50" applyFont="1" applyFill="1" applyBorder="1" applyAlignment="1">
      <alignment horizontal="right" vertical="center"/>
    </xf>
    <xf numFmtId="0" fontId="8" fillId="10" borderId="75" xfId="50" applyNumberFormat="1" applyFont="1" applyFill="1" applyBorder="1" applyAlignment="1">
      <alignment horizontal="right" vertical="center"/>
    </xf>
    <xf numFmtId="38" fontId="8" fillId="10" borderId="77" xfId="50" applyFont="1" applyFill="1" applyBorder="1" applyAlignment="1">
      <alignment horizontal="right" vertical="center"/>
    </xf>
    <xf numFmtId="38" fontId="8" fillId="10" borderId="78" xfId="50" applyFont="1" applyFill="1" applyBorder="1" applyAlignment="1">
      <alignment horizontal="right" vertical="center"/>
    </xf>
    <xf numFmtId="38" fontId="8" fillId="10" borderId="79" xfId="50" applyFont="1" applyFill="1" applyBorder="1" applyAlignment="1">
      <alignment horizontal="right" vertical="center"/>
    </xf>
    <xf numFmtId="38" fontId="8" fillId="10" borderId="80" xfId="50" applyFont="1" applyFill="1" applyBorder="1" applyAlignment="1">
      <alignment horizontal="right" vertical="center"/>
    </xf>
    <xf numFmtId="38" fontId="8" fillId="10" borderId="82" xfId="50" applyFont="1" applyFill="1" applyBorder="1" applyAlignment="1">
      <alignment horizontal="right" vertical="center"/>
    </xf>
    <xf numFmtId="38" fontId="8" fillId="10" borderId="83" xfId="50" applyFont="1" applyFill="1" applyBorder="1" applyAlignment="1">
      <alignment horizontal="right" vertical="center"/>
    </xf>
    <xf numFmtId="38" fontId="8" fillId="10" borderId="84" xfId="50" applyFont="1" applyFill="1" applyBorder="1" applyAlignment="1">
      <alignment horizontal="right" vertical="center"/>
    </xf>
    <xf numFmtId="38" fontId="8" fillId="10" borderId="81" xfId="50" applyFont="1" applyFill="1" applyBorder="1" applyAlignment="1">
      <alignment horizontal="right" vertical="center"/>
    </xf>
    <xf numFmtId="179" fontId="8" fillId="10" borderId="73" xfId="50" applyNumberFormat="1" applyFont="1" applyFill="1" applyBorder="1" applyAlignment="1">
      <alignment horizontal="right" vertical="center"/>
    </xf>
    <xf numFmtId="179" fontId="8" fillId="10" borderId="74" xfId="0" applyNumberFormat="1" applyFont="1" applyFill="1" applyBorder="1" applyAlignment="1">
      <alignment horizontal="right" vertical="center"/>
    </xf>
    <xf numFmtId="179" fontId="8" fillId="10" borderId="75" xfId="50" applyNumberFormat="1" applyFont="1" applyFill="1" applyBorder="1" applyAlignment="1">
      <alignment horizontal="right" vertical="center"/>
    </xf>
    <xf numFmtId="179" fontId="8" fillId="10" borderId="76" xfId="50" applyNumberFormat="1" applyFont="1" applyFill="1" applyBorder="1" applyAlignment="1">
      <alignment horizontal="right" vertical="center"/>
    </xf>
    <xf numFmtId="179" fontId="8" fillId="10" borderId="77" xfId="50" applyNumberFormat="1" applyFont="1" applyFill="1" applyBorder="1" applyAlignment="1">
      <alignment horizontal="right" vertical="center"/>
    </xf>
    <xf numFmtId="179" fontId="8" fillId="10" borderId="78" xfId="50" applyNumberFormat="1" applyFont="1" applyFill="1" applyBorder="1" applyAlignment="1">
      <alignment horizontal="right" vertical="center"/>
    </xf>
    <xf numFmtId="179" fontId="8" fillId="10" borderId="79" xfId="50" applyNumberFormat="1" applyFont="1" applyFill="1" applyBorder="1" applyAlignment="1">
      <alignment horizontal="right" vertical="center"/>
    </xf>
    <xf numFmtId="0" fontId="8" fillId="10" borderId="84" xfId="0" applyFont="1" applyFill="1" applyBorder="1" applyAlignment="1">
      <alignment horizontal="right" vertical="center"/>
    </xf>
    <xf numFmtId="0" fontId="8" fillId="10" borderId="79" xfId="0" applyFont="1" applyFill="1" applyBorder="1" applyAlignment="1">
      <alignment horizontal="right" vertical="center"/>
    </xf>
    <xf numFmtId="0" fontId="8" fillId="10" borderId="73" xfId="0" applyFont="1" applyFill="1" applyBorder="1" applyAlignment="1">
      <alignment horizontal="right" vertical="center"/>
    </xf>
    <xf numFmtId="0" fontId="8" fillId="10" borderId="78" xfId="0" applyFont="1" applyFill="1" applyBorder="1" applyAlignment="1">
      <alignment horizontal="right" vertical="center"/>
    </xf>
    <xf numFmtId="0" fontId="8" fillId="10" borderId="81" xfId="0" applyFont="1" applyFill="1" applyBorder="1" applyAlignment="1">
      <alignment horizontal="right" vertical="center"/>
    </xf>
    <xf numFmtId="0" fontId="8" fillId="10" borderId="83" xfId="0" applyFont="1" applyFill="1" applyBorder="1" applyAlignment="1">
      <alignment horizontal="right" vertical="center"/>
    </xf>
    <xf numFmtId="0" fontId="8" fillId="10" borderId="80" xfId="0" applyFont="1" applyFill="1" applyBorder="1" applyAlignment="1">
      <alignment horizontal="right" vertical="center"/>
    </xf>
    <xf numFmtId="0" fontId="8" fillId="10" borderId="82" xfId="0" applyFont="1" applyFill="1" applyBorder="1" applyAlignment="1">
      <alignment horizontal="right" vertical="center"/>
    </xf>
    <xf numFmtId="177" fontId="8" fillId="10" borderId="85" xfId="0" applyNumberFormat="1" applyFont="1" applyFill="1" applyBorder="1" applyAlignment="1">
      <alignment horizontal="right" vertical="center"/>
    </xf>
    <xf numFmtId="38" fontId="8" fillId="10" borderId="10" xfId="50" applyFont="1" applyFill="1" applyBorder="1" applyAlignment="1">
      <alignment vertical="center"/>
    </xf>
    <xf numFmtId="38" fontId="8" fillId="10" borderId="0" xfId="50" applyFont="1" applyFill="1" applyBorder="1" applyAlignment="1">
      <alignment vertical="center"/>
    </xf>
    <xf numFmtId="179" fontId="8" fillId="10" borderId="11" xfId="50" applyNumberFormat="1" applyFont="1" applyFill="1" applyBorder="1" applyAlignment="1">
      <alignment vertical="center"/>
    </xf>
    <xf numFmtId="179" fontId="8" fillId="10" borderId="18" xfId="0" applyNumberFormat="1" applyFont="1" applyFill="1" applyBorder="1" applyAlignment="1">
      <alignment vertical="center"/>
    </xf>
    <xf numFmtId="179" fontId="8" fillId="10" borderId="20" xfId="50" applyNumberFormat="1" applyFont="1" applyFill="1" applyBorder="1" applyAlignment="1">
      <alignment vertical="center"/>
    </xf>
    <xf numFmtId="179" fontId="8" fillId="10" borderId="12" xfId="50" applyNumberFormat="1" applyFont="1" applyFill="1" applyBorder="1" applyAlignment="1">
      <alignment vertical="center"/>
    </xf>
    <xf numFmtId="179" fontId="55" fillId="10" borderId="11" xfId="50" applyNumberFormat="1" applyFont="1" applyFill="1" applyBorder="1" applyAlignment="1">
      <alignment horizontal="right" vertical="center"/>
    </xf>
    <xf numFmtId="177" fontId="8" fillId="10" borderId="86" xfId="0" applyNumberFormat="1" applyFont="1" applyFill="1" applyBorder="1" applyAlignment="1">
      <alignment horizontal="right" vertical="center"/>
    </xf>
    <xf numFmtId="10" fontId="8" fillId="10" borderId="39" xfId="0" applyNumberFormat="1" applyFont="1" applyFill="1" applyBorder="1" applyAlignment="1">
      <alignment horizontal="center" vertical="center"/>
    </xf>
    <xf numFmtId="0" fontId="8" fillId="10" borderId="36" xfId="0" applyFont="1" applyFill="1" applyBorder="1" applyAlignment="1">
      <alignment horizontal="center" vertical="center"/>
    </xf>
    <xf numFmtId="0" fontId="8" fillId="10" borderId="11" xfId="0" applyFont="1" applyFill="1" applyBorder="1" applyAlignment="1">
      <alignment horizontal="center" vertical="center"/>
    </xf>
    <xf numFmtId="0" fontId="8" fillId="10" borderId="41" xfId="0" applyFont="1" applyFill="1" applyBorder="1" applyAlignment="1">
      <alignment horizontal="center" vertical="center"/>
    </xf>
    <xf numFmtId="0" fontId="8" fillId="10" borderId="42" xfId="0" applyFont="1" applyFill="1" applyBorder="1" applyAlignment="1">
      <alignment horizontal="center" vertical="center"/>
    </xf>
    <xf numFmtId="38" fontId="8" fillId="10" borderId="13" xfId="50" applyFont="1" applyFill="1" applyBorder="1" applyAlignment="1">
      <alignment vertical="center"/>
    </xf>
    <xf numFmtId="38" fontId="8" fillId="10" borderId="14" xfId="50" applyFont="1" applyFill="1" applyBorder="1" applyAlignment="1">
      <alignment vertical="center"/>
    </xf>
    <xf numFmtId="179" fontId="8" fillId="10" borderId="15" xfId="50" applyNumberFormat="1" applyFont="1" applyFill="1" applyBorder="1" applyAlignment="1">
      <alignment vertical="center"/>
    </xf>
    <xf numFmtId="179" fontId="8" fillId="10" borderId="22" xfId="0" applyNumberFormat="1" applyFont="1" applyFill="1" applyBorder="1" applyAlignment="1">
      <alignment vertical="center"/>
    </xf>
    <xf numFmtId="179" fontId="8" fillId="10" borderId="21" xfId="50" applyNumberFormat="1" applyFont="1" applyFill="1" applyBorder="1" applyAlignment="1">
      <alignment vertical="center"/>
    </xf>
    <xf numFmtId="179" fontId="8" fillId="10" borderId="16" xfId="50" applyNumberFormat="1" applyFont="1" applyFill="1" applyBorder="1" applyAlignment="1">
      <alignment vertical="center"/>
    </xf>
    <xf numFmtId="179" fontId="8" fillId="10" borderId="15" xfId="50" applyNumberFormat="1" applyFont="1" applyFill="1" applyBorder="1" applyAlignment="1">
      <alignment horizontal="right" vertical="center"/>
    </xf>
    <xf numFmtId="177" fontId="8" fillId="0" borderId="29" xfId="0" applyNumberFormat="1" applyFont="1" applyBorder="1" applyAlignment="1">
      <alignment vertical="center"/>
    </xf>
    <xf numFmtId="177" fontId="8" fillId="0" borderId="31" xfId="0" applyNumberFormat="1" applyFont="1" applyBorder="1" applyAlignment="1">
      <alignment vertical="center"/>
    </xf>
    <xf numFmtId="177" fontId="8" fillId="0" borderId="34" xfId="0" applyNumberFormat="1" applyFont="1" applyBorder="1" applyAlignment="1">
      <alignment vertical="center"/>
    </xf>
    <xf numFmtId="177" fontId="8" fillId="0" borderId="31" xfId="0" applyNumberFormat="1" applyFont="1" applyBorder="1" applyAlignment="1">
      <alignment horizontal="right"/>
    </xf>
    <xf numFmtId="0" fontId="8" fillId="0" borderId="0" xfId="0" applyFont="1" applyAlignment="1">
      <alignment vertical="center"/>
    </xf>
    <xf numFmtId="38" fontId="8" fillId="0" borderId="10" xfId="50" applyFont="1" applyFill="1" applyBorder="1" applyAlignment="1">
      <alignment vertical="center"/>
    </xf>
    <xf numFmtId="38" fontId="8" fillId="0" borderId="0" xfId="50" applyFont="1" applyFill="1" applyBorder="1" applyAlignment="1">
      <alignment vertical="center"/>
    </xf>
    <xf numFmtId="179" fontId="8" fillId="0" borderId="11" xfId="50" applyNumberFormat="1" applyFont="1" applyFill="1" applyBorder="1" applyAlignment="1">
      <alignment vertical="center"/>
    </xf>
    <xf numFmtId="179" fontId="8" fillId="0" borderId="18" xfId="0" applyNumberFormat="1" applyFont="1" applyFill="1" applyBorder="1" applyAlignment="1">
      <alignment vertical="center"/>
    </xf>
    <xf numFmtId="179" fontId="8" fillId="0" borderId="20" xfId="50" applyNumberFormat="1" applyFont="1" applyFill="1" applyBorder="1" applyAlignment="1">
      <alignment vertical="center"/>
    </xf>
    <xf numFmtId="179" fontId="8" fillId="0" borderId="12" xfId="50" applyNumberFormat="1" applyFont="1" applyFill="1" applyBorder="1" applyAlignment="1">
      <alignment vertical="center"/>
    </xf>
    <xf numFmtId="38" fontId="8" fillId="0" borderId="13" xfId="50" applyFont="1" applyBorder="1" applyAlignment="1">
      <alignment vertical="center"/>
    </xf>
    <xf numFmtId="38" fontId="8" fillId="0" borderId="14" xfId="50" applyFont="1" applyBorder="1" applyAlignment="1">
      <alignment vertical="center"/>
    </xf>
    <xf numFmtId="179" fontId="8" fillId="0" borderId="15" xfId="50" applyNumberFormat="1" applyFont="1" applyBorder="1" applyAlignment="1">
      <alignment vertical="center"/>
    </xf>
    <xf numFmtId="179" fontId="8" fillId="0" borderId="22" xfId="0" applyNumberFormat="1" applyFont="1" applyBorder="1" applyAlignment="1">
      <alignment vertical="center"/>
    </xf>
    <xf numFmtId="179" fontId="8" fillId="0" borderId="21" xfId="50" applyNumberFormat="1" applyFont="1" applyBorder="1" applyAlignment="1">
      <alignment vertical="center"/>
    </xf>
    <xf numFmtId="179" fontId="8" fillId="0" borderId="16" xfId="50" applyNumberFormat="1" applyFont="1" applyBorder="1" applyAlignment="1">
      <alignment vertical="center"/>
    </xf>
    <xf numFmtId="38" fontId="8" fillId="0" borderId="40" xfId="5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87" xfId="0" applyFont="1" applyBorder="1" applyAlignment="1">
      <alignment vertical="center"/>
    </xf>
    <xf numFmtId="177" fontId="8" fillId="0" borderId="29" xfId="0" applyNumberFormat="1" applyFont="1" applyBorder="1" applyAlignment="1">
      <alignment vertical="center" shrinkToFit="1"/>
    </xf>
    <xf numFmtId="177" fontId="3" fillId="0" borderId="29" xfId="0" applyNumberFormat="1" applyFont="1" applyBorder="1" applyAlignment="1">
      <alignment vertical="center" shrinkToFit="1"/>
    </xf>
    <xf numFmtId="179" fontId="54" fillId="0" borderId="11" xfId="50" applyNumberFormat="1" applyFont="1" applyFill="1" applyBorder="1" applyAlignment="1">
      <alignment horizontal="right" vertical="center"/>
    </xf>
    <xf numFmtId="0" fontId="8" fillId="10" borderId="0" xfId="0" applyFont="1" applyFill="1" applyBorder="1" applyAlignment="1">
      <alignment horizontal="center" vertical="center"/>
    </xf>
    <xf numFmtId="177" fontId="8" fillId="10" borderId="88" xfId="0" applyNumberFormat="1" applyFont="1" applyFill="1" applyBorder="1" applyAlignment="1">
      <alignment vertical="center" shrinkToFit="1"/>
    </xf>
    <xf numFmtId="38" fontId="8" fillId="10" borderId="69" xfId="50" applyFont="1" applyFill="1" applyBorder="1" applyAlignment="1">
      <alignment vertical="center"/>
    </xf>
    <xf numFmtId="38" fontId="8" fillId="10" borderId="58" xfId="50" applyFont="1" applyFill="1" applyBorder="1" applyAlignment="1">
      <alignment vertical="center"/>
    </xf>
    <xf numFmtId="179" fontId="8" fillId="10" borderId="68" xfId="50" applyNumberFormat="1" applyFont="1" applyFill="1" applyBorder="1" applyAlignment="1">
      <alignment vertical="center"/>
    </xf>
    <xf numFmtId="179" fontId="8" fillId="10" borderId="60" xfId="0" applyNumberFormat="1" applyFont="1" applyFill="1" applyBorder="1" applyAlignment="1">
      <alignment vertical="center"/>
    </xf>
    <xf numFmtId="179" fontId="8" fillId="10" borderId="61" xfId="50" applyNumberFormat="1" applyFont="1" applyFill="1" applyBorder="1" applyAlignment="1">
      <alignment vertical="center"/>
    </xf>
    <xf numFmtId="179" fontId="8" fillId="10" borderId="62" xfId="50" applyNumberFormat="1" applyFont="1" applyFill="1" applyBorder="1" applyAlignment="1">
      <alignment vertical="center"/>
    </xf>
    <xf numFmtId="179" fontId="8" fillId="10" borderId="68" xfId="50" applyNumberFormat="1" applyFont="1" applyFill="1" applyBorder="1" applyAlignment="1">
      <alignment horizontal="right" vertical="center"/>
    </xf>
    <xf numFmtId="0" fontId="8" fillId="10" borderId="58" xfId="0" applyFont="1" applyFill="1" applyBorder="1" applyAlignment="1">
      <alignment horizontal="center" vertical="center"/>
    </xf>
    <xf numFmtId="10" fontId="8" fillId="10" borderId="65" xfId="0" applyNumberFormat="1" applyFont="1" applyFill="1" applyBorder="1" applyAlignment="1">
      <alignment horizontal="center" vertical="center"/>
    </xf>
    <xf numFmtId="0" fontId="8" fillId="10" borderId="67" xfId="0" applyFont="1" applyFill="1" applyBorder="1" applyAlignment="1">
      <alignment horizontal="center" vertical="center"/>
    </xf>
    <xf numFmtId="0" fontId="8" fillId="10" borderId="68" xfId="0" applyFont="1" applyFill="1" applyBorder="1" applyAlignment="1">
      <alignment horizontal="center" vertical="center"/>
    </xf>
    <xf numFmtId="0" fontId="8" fillId="10" borderId="89" xfId="0" applyFont="1" applyFill="1" applyBorder="1" applyAlignment="1">
      <alignment horizontal="center" vertical="center"/>
    </xf>
    <xf numFmtId="0" fontId="8" fillId="10" borderId="90" xfId="0" applyFont="1" applyFill="1" applyBorder="1" applyAlignment="1">
      <alignment horizontal="center" vertical="center"/>
    </xf>
    <xf numFmtId="0" fontId="8" fillId="10" borderId="58" xfId="0" applyFont="1" applyFill="1" applyBorder="1" applyAlignment="1">
      <alignment vertical="center"/>
    </xf>
    <xf numFmtId="177" fontId="8" fillId="10" borderId="71" xfId="0" applyNumberFormat="1" applyFont="1" applyFill="1" applyBorder="1" applyAlignment="1">
      <alignment vertical="center" shrinkToFit="1"/>
    </xf>
    <xf numFmtId="177" fontId="8" fillId="10" borderId="91" xfId="0" applyNumberFormat="1" applyFont="1" applyFill="1" applyBorder="1" applyAlignment="1">
      <alignment horizontal="right" vertical="center"/>
    </xf>
    <xf numFmtId="0" fontId="3" fillId="0" borderId="92" xfId="0" applyFont="1" applyBorder="1" applyAlignment="1">
      <alignment horizontal="right" vertical="center"/>
    </xf>
    <xf numFmtId="0" fontId="3" fillId="0" borderId="93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36" xfId="0" applyFont="1" applyBorder="1" applyAlignment="1">
      <alignment horizontal="right" vertical="center"/>
    </xf>
    <xf numFmtId="0" fontId="3" fillId="0" borderId="38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4" xfId="0" applyFont="1" applyBorder="1" applyAlignment="1">
      <alignment horizontal="center" vertical="center" wrapText="1"/>
    </xf>
    <xf numFmtId="0" fontId="3" fillId="0" borderId="92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8" fillId="0" borderId="99" xfId="0" applyFont="1" applyBorder="1" applyAlignment="1">
      <alignment horizontal="center" vertical="center"/>
    </xf>
    <xf numFmtId="0" fontId="8" fillId="0" borderId="100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92" xfId="0" applyFont="1" applyBorder="1" applyAlignment="1">
      <alignment horizontal="right" vertical="center"/>
    </xf>
    <xf numFmtId="0" fontId="8" fillId="0" borderId="93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8" fillId="0" borderId="36" xfId="0" applyFont="1" applyBorder="1" applyAlignment="1">
      <alignment horizontal="right" vertical="center"/>
    </xf>
    <xf numFmtId="0" fontId="8" fillId="0" borderId="92" xfId="0" applyFont="1" applyBorder="1" applyAlignment="1">
      <alignment horizontal="center" vertical="center"/>
    </xf>
    <xf numFmtId="0" fontId="8" fillId="0" borderId="96" xfId="0" applyFont="1" applyBorder="1" applyAlignment="1">
      <alignment horizontal="center" vertical="center"/>
    </xf>
    <xf numFmtId="0" fontId="8" fillId="0" borderId="9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/>
    </xf>
    <xf numFmtId="0" fontId="8" fillId="0" borderId="94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9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98" xfId="0" applyFont="1" applyBorder="1" applyAlignment="1">
      <alignment horizontal="center" vertical="center"/>
    </xf>
    <xf numFmtId="0" fontId="8" fillId="0" borderId="101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102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 shrinkToFit="1"/>
    </xf>
    <xf numFmtId="0" fontId="8" fillId="0" borderId="14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8" fillId="10" borderId="100" xfId="0" applyFont="1" applyFill="1" applyBorder="1" applyAlignment="1">
      <alignment horizontal="center" vertical="center"/>
    </xf>
    <xf numFmtId="0" fontId="8" fillId="10" borderId="14" xfId="0" applyFont="1" applyFill="1" applyBorder="1" applyAlignment="1">
      <alignment horizontal="center" vertical="center"/>
    </xf>
    <xf numFmtId="0" fontId="8" fillId="10" borderId="103" xfId="0" applyFont="1" applyFill="1" applyBorder="1" applyAlignment="1">
      <alignment horizontal="center" vertical="center"/>
    </xf>
    <xf numFmtId="0" fontId="8" fillId="10" borderId="104" xfId="0" applyFont="1" applyFill="1" applyBorder="1" applyAlignment="1">
      <alignment horizontal="center" vertical="center"/>
    </xf>
    <xf numFmtId="0" fontId="8" fillId="10" borderId="105" xfId="0" applyFont="1" applyFill="1" applyBorder="1" applyAlignment="1">
      <alignment horizontal="center" vertical="center"/>
    </xf>
    <xf numFmtId="0" fontId="8" fillId="10" borderId="106" xfId="0" applyFont="1" applyFill="1" applyBorder="1" applyAlignment="1">
      <alignment horizontal="center" vertical="center"/>
    </xf>
    <xf numFmtId="0" fontId="8" fillId="10" borderId="107" xfId="0" applyFont="1" applyFill="1" applyBorder="1" applyAlignment="1">
      <alignment horizontal="center" vertical="center"/>
    </xf>
    <xf numFmtId="0" fontId="8" fillId="10" borderId="108" xfId="0" applyFont="1" applyFill="1" applyBorder="1" applyAlignment="1">
      <alignment horizontal="center" vertical="center"/>
    </xf>
    <xf numFmtId="0" fontId="8" fillId="10" borderId="109" xfId="0" applyFont="1" applyFill="1" applyBorder="1" applyAlignment="1">
      <alignment horizontal="right" vertical="center"/>
    </xf>
    <xf numFmtId="0" fontId="8" fillId="10" borderId="96" xfId="0" applyFont="1" applyFill="1" applyBorder="1" applyAlignment="1">
      <alignment horizontal="right" vertical="center"/>
    </xf>
    <xf numFmtId="0" fontId="8" fillId="10" borderId="110" xfId="0" applyFont="1" applyFill="1" applyBorder="1" applyAlignment="1">
      <alignment horizontal="right" vertical="center"/>
    </xf>
    <xf numFmtId="0" fontId="8" fillId="10" borderId="0" xfId="0" applyFont="1" applyFill="1" applyBorder="1" applyAlignment="1">
      <alignment horizontal="right" vertical="center"/>
    </xf>
    <xf numFmtId="0" fontId="8" fillId="10" borderId="96" xfId="0" applyFont="1" applyFill="1" applyBorder="1" applyAlignment="1">
      <alignment horizontal="center" vertical="center" wrapText="1"/>
    </xf>
    <xf numFmtId="0" fontId="8" fillId="10" borderId="0" xfId="0" applyFont="1" applyFill="1" applyBorder="1" applyAlignment="1">
      <alignment horizontal="center" vertical="center" wrapText="1"/>
    </xf>
    <xf numFmtId="0" fontId="8" fillId="10" borderId="50" xfId="0" applyFont="1" applyFill="1" applyBorder="1" applyAlignment="1">
      <alignment horizontal="center" vertical="center" wrapText="1"/>
    </xf>
    <xf numFmtId="0" fontId="8" fillId="10" borderId="101" xfId="0" applyFont="1" applyFill="1" applyBorder="1" applyAlignment="1">
      <alignment horizontal="center" vertical="center" wrapText="1"/>
    </xf>
    <xf numFmtId="0" fontId="8" fillId="10" borderId="39" xfId="0" applyFont="1" applyFill="1" applyBorder="1" applyAlignment="1">
      <alignment horizontal="center" vertical="center" wrapText="1"/>
    </xf>
    <xf numFmtId="0" fontId="8" fillId="10" borderId="111" xfId="0" applyFont="1" applyFill="1" applyBorder="1" applyAlignment="1">
      <alignment horizontal="center" vertical="center" wrapText="1"/>
    </xf>
    <xf numFmtId="0" fontId="8" fillId="10" borderId="112" xfId="0" applyFont="1" applyFill="1" applyBorder="1" applyAlignment="1">
      <alignment horizontal="center" vertical="center" wrapText="1"/>
    </xf>
    <xf numFmtId="0" fontId="8" fillId="10" borderId="113" xfId="0" applyFont="1" applyFill="1" applyBorder="1" applyAlignment="1">
      <alignment horizontal="center" vertical="center" wrapText="1"/>
    </xf>
    <xf numFmtId="0" fontId="8" fillId="10" borderId="114" xfId="0" applyFont="1" applyFill="1" applyBorder="1" applyAlignment="1">
      <alignment horizontal="center" vertical="center" wrapText="1"/>
    </xf>
    <xf numFmtId="0" fontId="8" fillId="10" borderId="109" xfId="0" applyFont="1" applyFill="1" applyBorder="1" applyAlignment="1">
      <alignment horizontal="center" vertical="center"/>
    </xf>
    <xf numFmtId="0" fontId="8" fillId="10" borderId="96" xfId="0" applyFont="1" applyFill="1" applyBorder="1" applyAlignment="1">
      <alignment horizontal="center" vertical="center"/>
    </xf>
    <xf numFmtId="0" fontId="8" fillId="10" borderId="112" xfId="0" applyFont="1" applyFill="1" applyBorder="1" applyAlignment="1">
      <alignment horizontal="center" vertical="center"/>
    </xf>
    <xf numFmtId="0" fontId="8" fillId="10" borderId="110" xfId="0" applyFont="1" applyFill="1" applyBorder="1" applyAlignment="1">
      <alignment horizontal="center" vertical="center"/>
    </xf>
    <xf numFmtId="0" fontId="8" fillId="10" borderId="0" xfId="0" applyFont="1" applyFill="1" applyBorder="1" applyAlignment="1">
      <alignment horizontal="center" vertical="center"/>
    </xf>
    <xf numFmtId="0" fontId="8" fillId="10" borderId="113" xfId="0" applyFont="1" applyFill="1" applyBorder="1" applyAlignment="1">
      <alignment horizontal="center" vertical="center"/>
    </xf>
    <xf numFmtId="0" fontId="8" fillId="10" borderId="47" xfId="0" applyFont="1" applyFill="1" applyBorder="1" applyAlignment="1">
      <alignment horizontal="center" vertical="center"/>
    </xf>
    <xf numFmtId="0" fontId="8" fillId="10" borderId="46" xfId="0" applyFont="1" applyFill="1" applyBorder="1" applyAlignment="1">
      <alignment horizontal="center" vertical="center"/>
    </xf>
    <xf numFmtId="0" fontId="8" fillId="10" borderId="43" xfId="0" applyFont="1" applyFill="1" applyBorder="1" applyAlignment="1">
      <alignment horizontal="center" vertical="center"/>
    </xf>
    <xf numFmtId="0" fontId="8" fillId="10" borderId="115" xfId="0" applyFont="1" applyFill="1" applyBorder="1" applyAlignment="1">
      <alignment horizontal="center" vertical="center"/>
    </xf>
    <xf numFmtId="0" fontId="8" fillId="10" borderId="116" xfId="0" applyFont="1" applyFill="1" applyBorder="1" applyAlignment="1">
      <alignment horizontal="center" vertical="center"/>
    </xf>
    <xf numFmtId="0" fontId="8" fillId="10" borderId="40" xfId="0" applyFont="1" applyFill="1" applyBorder="1" applyAlignment="1">
      <alignment horizontal="center" vertical="center" wrapText="1"/>
    </xf>
    <xf numFmtId="0" fontId="8" fillId="10" borderId="56" xfId="0" applyFont="1" applyFill="1" applyBorder="1" applyAlignment="1">
      <alignment horizontal="center" vertical="center" wrapText="1"/>
    </xf>
    <xf numFmtId="0" fontId="8" fillId="10" borderId="40" xfId="0" applyFont="1" applyFill="1" applyBorder="1" applyAlignment="1">
      <alignment horizontal="center" vertical="center" wrapText="1" shrinkToFit="1"/>
    </xf>
    <xf numFmtId="0" fontId="8" fillId="10" borderId="56" xfId="0" applyFont="1" applyFill="1" applyBorder="1" applyAlignment="1">
      <alignment horizontal="center" vertical="center" wrapText="1" shrinkToFit="1"/>
    </xf>
    <xf numFmtId="38" fontId="3" fillId="0" borderId="10" xfId="50" applyFont="1" applyFill="1" applyBorder="1" applyAlignment="1">
      <alignment vertical="center"/>
    </xf>
    <xf numFmtId="177" fontId="31" fillId="0" borderId="0" xfId="33" applyFont="1" applyBorder="1" applyAlignment="1" applyProtection="1">
      <alignment vertical="center"/>
      <protection/>
    </xf>
    <xf numFmtId="179" fontId="3" fillId="0" borderId="11" xfId="50" applyNumberFormat="1" applyFont="1" applyFill="1" applyBorder="1" applyAlignment="1">
      <alignment vertical="center"/>
    </xf>
    <xf numFmtId="179" fontId="3" fillId="0" borderId="20" xfId="50" applyNumberFormat="1" applyFont="1" applyFill="1" applyBorder="1" applyAlignment="1">
      <alignment vertical="center"/>
    </xf>
    <xf numFmtId="179" fontId="3" fillId="0" borderId="12" xfId="50" applyNumberFormat="1" applyFont="1" applyFill="1" applyBorder="1" applyAlignment="1">
      <alignment vertical="center"/>
    </xf>
    <xf numFmtId="179" fontId="56" fillId="0" borderId="11" xfId="50" applyNumberFormat="1" applyFont="1" applyFill="1" applyBorder="1" applyAlignment="1">
      <alignment horizontal="right" vertical="center"/>
    </xf>
    <xf numFmtId="38" fontId="3" fillId="0" borderId="13" xfId="50" applyFont="1" applyBorder="1" applyAlignment="1">
      <alignment vertical="center"/>
    </xf>
    <xf numFmtId="177" fontId="31" fillId="0" borderId="117" xfId="33" applyFont="1" applyBorder="1" applyAlignment="1" applyProtection="1">
      <alignment vertical="center"/>
      <protection/>
    </xf>
    <xf numFmtId="179" fontId="3" fillId="0" borderId="15" xfId="50" applyNumberFormat="1" applyFont="1" applyBorder="1" applyAlignment="1">
      <alignment vertical="center"/>
    </xf>
    <xf numFmtId="179" fontId="3" fillId="0" borderId="21" xfId="50" applyNumberFormat="1" applyFont="1" applyBorder="1" applyAlignment="1">
      <alignment vertical="center"/>
    </xf>
    <xf numFmtId="179" fontId="3" fillId="0" borderId="16" xfId="50" applyNumberFormat="1" applyFont="1" applyBorder="1" applyAlignment="1">
      <alignment vertical="center"/>
    </xf>
    <xf numFmtId="177" fontId="8" fillId="0" borderId="118" xfId="0" applyNumberFormat="1" applyFont="1" applyBorder="1" applyAlignment="1">
      <alignment horizontal="center" vertical="center"/>
    </xf>
    <xf numFmtId="177" fontId="8" fillId="0" borderId="31" xfId="0" applyNumberFormat="1" applyFont="1" applyBorder="1" applyAlignment="1">
      <alignment horizontal="right" vertical="center"/>
    </xf>
    <xf numFmtId="177" fontId="8" fillId="0" borderId="31" xfId="0" applyNumberFormat="1" applyFont="1" applyFill="1" applyBorder="1" applyAlignment="1">
      <alignment horizontal="right" vertical="center"/>
    </xf>
    <xf numFmtId="177" fontId="8" fillId="0" borderId="31" xfId="0" applyNumberFormat="1" applyFont="1" applyFill="1" applyBorder="1" applyAlignment="1">
      <alignment vertical="center"/>
    </xf>
    <xf numFmtId="179" fontId="8" fillId="0" borderId="31" xfId="50" applyNumberFormat="1" applyFont="1" applyBorder="1" applyAlignment="1">
      <alignment horizontal="right" vertical="center"/>
    </xf>
    <xf numFmtId="180" fontId="8" fillId="0" borderId="40" xfId="50" applyNumberFormat="1" applyFont="1" applyBorder="1" applyAlignment="1">
      <alignment vertical="center"/>
    </xf>
    <xf numFmtId="38" fontId="8" fillId="0" borderId="36" xfId="50" applyFont="1" applyFill="1" applyBorder="1" applyAlignment="1">
      <alignment vertical="center" shrinkToFit="1"/>
    </xf>
    <xf numFmtId="179" fontId="8" fillId="0" borderId="11" xfId="0" applyNumberFormat="1" applyFont="1" applyBorder="1" applyAlignment="1">
      <alignment vertical="center"/>
    </xf>
    <xf numFmtId="179" fontId="8" fillId="0" borderId="11" xfId="0" applyNumberFormat="1" applyFont="1" applyFill="1" applyBorder="1" applyAlignment="1">
      <alignment vertical="center"/>
    </xf>
    <xf numFmtId="179" fontId="8" fillId="0" borderId="11" xfId="50" applyNumberFormat="1" applyFont="1" applyBorder="1" applyAlignment="1">
      <alignment horizontal="right" vertical="center"/>
    </xf>
    <xf numFmtId="0" fontId="8" fillId="0" borderId="99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38" fontId="8" fillId="0" borderId="87" xfId="50" applyFont="1" applyBorder="1" applyAlignment="1">
      <alignment vertical="center" shrinkToFit="1"/>
    </xf>
    <xf numFmtId="179" fontId="8" fillId="0" borderId="15" xfId="0" applyNumberFormat="1" applyFont="1" applyBorder="1" applyAlignment="1">
      <alignment vertical="center"/>
    </xf>
    <xf numFmtId="179" fontId="8" fillId="0" borderId="15" xfId="0" applyNumberFormat="1" applyFont="1" applyFill="1" applyBorder="1" applyAlignment="1">
      <alignment vertical="center"/>
    </xf>
    <xf numFmtId="177" fontId="8" fillId="0" borderId="119" xfId="33" applyFont="1" applyBorder="1" applyAlignment="1" applyProtection="1">
      <alignment vertical="center"/>
      <protection/>
    </xf>
    <xf numFmtId="177" fontId="8" fillId="0" borderId="120" xfId="33" applyFont="1" applyBorder="1" applyAlignment="1" applyProtection="1">
      <alignment vertical="center"/>
      <protection/>
    </xf>
    <xf numFmtId="177" fontId="8" fillId="34" borderId="120" xfId="33" applyFont="1" applyFill="1" applyBorder="1" applyAlignment="1" applyProtection="1">
      <alignment vertical="center"/>
      <protection/>
    </xf>
    <xf numFmtId="177" fontId="8" fillId="35" borderId="120" xfId="33" applyFont="1" applyFill="1" applyBorder="1" applyAlignment="1" applyProtection="1">
      <alignment vertical="center"/>
      <protection/>
    </xf>
    <xf numFmtId="177" fontId="8" fillId="36" borderId="120" xfId="33" applyFont="1" applyFill="1" applyBorder="1" applyAlignment="1" applyProtection="1">
      <alignment vertical="center"/>
      <protection/>
    </xf>
    <xf numFmtId="177" fontId="8" fillId="36" borderId="0" xfId="33" applyFont="1" applyFill="1" applyBorder="1" applyAlignment="1" applyProtection="1">
      <alignment vertical="center"/>
      <protection/>
    </xf>
    <xf numFmtId="177" fontId="8" fillId="36" borderId="121" xfId="33" applyFont="1" applyFill="1" applyBorder="1" applyAlignment="1" applyProtection="1">
      <alignment vertical="center"/>
      <protection/>
    </xf>
    <xf numFmtId="177" fontId="8" fillId="10" borderId="122" xfId="0" applyNumberFormat="1" applyFont="1" applyFill="1" applyBorder="1" applyAlignment="1">
      <alignment horizontal="center" vertical="center"/>
    </xf>
    <xf numFmtId="177" fontId="8" fillId="10" borderId="123" xfId="0" applyNumberFormat="1" applyFont="1" applyFill="1" applyBorder="1" applyAlignment="1">
      <alignment vertical="center"/>
    </xf>
    <xf numFmtId="177" fontId="8" fillId="10" borderId="91" xfId="0" applyNumberFormat="1" applyFont="1" applyFill="1" applyBorder="1" applyAlignment="1">
      <alignment vertical="center"/>
    </xf>
    <xf numFmtId="177" fontId="8" fillId="10" borderId="124" xfId="0" applyNumberFormat="1" applyFont="1" applyFill="1" applyBorder="1" applyAlignment="1">
      <alignment vertical="center"/>
    </xf>
    <xf numFmtId="180" fontId="8" fillId="10" borderId="85" xfId="50" applyNumberFormat="1" applyFont="1" applyFill="1" applyBorder="1" applyAlignment="1">
      <alignment horizontal="right" vertical="center"/>
    </xf>
    <xf numFmtId="177" fontId="8" fillId="10" borderId="125" xfId="0" applyNumberFormat="1" applyFont="1" applyFill="1" applyBorder="1" applyAlignment="1">
      <alignment horizontal="right" vertical="center"/>
    </xf>
    <xf numFmtId="10" fontId="8" fillId="10" borderId="126" xfId="0" applyNumberFormat="1" applyFont="1" applyFill="1" applyBorder="1" applyAlignment="1">
      <alignment horizontal="center" vertical="center"/>
    </xf>
    <xf numFmtId="0" fontId="8" fillId="10" borderId="127" xfId="0" applyFont="1" applyFill="1" applyBorder="1" applyAlignment="1">
      <alignment horizontal="center" vertical="center"/>
    </xf>
    <xf numFmtId="10" fontId="8" fillId="10" borderId="127" xfId="0" applyNumberFormat="1" applyFont="1" applyFill="1" applyBorder="1" applyAlignment="1">
      <alignment horizontal="center" vertical="center"/>
    </xf>
    <xf numFmtId="38" fontId="8" fillId="10" borderId="128" xfId="50" applyFont="1" applyFill="1" applyBorder="1" applyAlignment="1">
      <alignment vertical="center"/>
    </xf>
    <xf numFmtId="177" fontId="8" fillId="10" borderId="85" xfId="50" applyNumberFormat="1" applyFont="1" applyFill="1" applyBorder="1" applyAlignment="1">
      <alignment vertical="center"/>
    </xf>
    <xf numFmtId="38" fontId="8" fillId="10" borderId="123" xfId="50" applyFont="1" applyFill="1" applyBorder="1" applyAlignment="1">
      <alignment vertical="center"/>
    </xf>
    <xf numFmtId="38" fontId="8" fillId="10" borderId="124" xfId="50" applyFont="1" applyFill="1" applyBorder="1" applyAlignment="1">
      <alignment vertical="center"/>
    </xf>
    <xf numFmtId="38" fontId="8" fillId="10" borderId="36" xfId="50" applyFont="1" applyFill="1" applyBorder="1" applyAlignment="1">
      <alignment vertical="center" shrinkToFit="1"/>
    </xf>
    <xf numFmtId="179" fontId="8" fillId="10" borderId="11" xfId="0" applyNumberFormat="1" applyFont="1" applyFill="1" applyBorder="1" applyAlignment="1">
      <alignment vertical="center"/>
    </xf>
    <xf numFmtId="179" fontId="8" fillId="10" borderId="11" xfId="50" applyNumberFormat="1" applyFont="1" applyFill="1" applyBorder="1" applyAlignment="1">
      <alignment horizontal="right" vertical="center"/>
    </xf>
    <xf numFmtId="177" fontId="8" fillId="10" borderId="15" xfId="0" applyNumberFormat="1" applyFont="1" applyFill="1" applyBorder="1" applyAlignment="1">
      <alignment horizontal="right" vertical="center"/>
    </xf>
    <xf numFmtId="0" fontId="8" fillId="10" borderId="15" xfId="0" applyFont="1" applyFill="1" applyBorder="1" applyAlignment="1">
      <alignment horizontal="center" vertical="center"/>
    </xf>
    <xf numFmtId="10" fontId="8" fillId="10" borderId="40" xfId="0" applyNumberFormat="1" applyFont="1" applyFill="1" applyBorder="1" applyAlignment="1">
      <alignment horizontal="center" vertical="center"/>
    </xf>
    <xf numFmtId="0" fontId="8" fillId="10" borderId="40" xfId="0" applyFont="1" applyFill="1" applyBorder="1" applyAlignment="1">
      <alignment horizontal="center" vertical="center"/>
    </xf>
    <xf numFmtId="0" fontId="8" fillId="10" borderId="10" xfId="0" applyFont="1" applyFill="1" applyBorder="1" applyAlignment="1">
      <alignment vertical="center"/>
    </xf>
    <xf numFmtId="0" fontId="8" fillId="10" borderId="36" xfId="0" applyFont="1" applyFill="1" applyBorder="1" applyAlignment="1">
      <alignment vertical="center"/>
    </xf>
    <xf numFmtId="38" fontId="8" fillId="10" borderId="15" xfId="50" applyFont="1" applyFill="1" applyBorder="1" applyAlignment="1">
      <alignment vertical="center"/>
    </xf>
    <xf numFmtId="38" fontId="8" fillId="10" borderId="87" xfId="50" applyFont="1" applyFill="1" applyBorder="1" applyAlignment="1">
      <alignment vertical="center" shrinkToFit="1"/>
    </xf>
    <xf numFmtId="179" fontId="8" fillId="10" borderId="15" xfId="0" applyNumberFormat="1" applyFont="1" applyFill="1" applyBorder="1" applyAlignment="1">
      <alignment vertical="center"/>
    </xf>
    <xf numFmtId="177" fontId="8" fillId="10" borderId="40" xfId="0" applyNumberFormat="1" applyFont="1" applyFill="1" applyBorder="1" applyAlignment="1">
      <alignment horizontal="right" vertical="center"/>
    </xf>
    <xf numFmtId="0" fontId="8" fillId="10" borderId="13" xfId="0" applyFont="1" applyFill="1" applyBorder="1" applyAlignment="1">
      <alignment vertical="center"/>
    </xf>
    <xf numFmtId="0" fontId="8" fillId="10" borderId="87" xfId="0" applyFont="1" applyFill="1" applyBorder="1" applyAlignment="1">
      <alignment vertical="center"/>
    </xf>
    <xf numFmtId="38" fontId="8" fillId="10" borderId="40" xfId="50" applyFont="1" applyFill="1" applyBorder="1" applyAlignment="1">
      <alignment vertical="center"/>
    </xf>
    <xf numFmtId="10" fontId="8" fillId="10" borderId="73" xfId="0" applyNumberFormat="1" applyFont="1" applyFill="1" applyBorder="1" applyAlignment="1">
      <alignment horizontal="right" vertical="center"/>
    </xf>
    <xf numFmtId="10" fontId="8" fillId="10" borderId="129" xfId="0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omma [0]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ごみ処理の状況</a:t>
            </a:r>
          </a:p>
        </c:rich>
      </c:tx>
      <c:layout>
        <c:manualLayout>
          <c:xMode val="factor"/>
          <c:yMode val="factor"/>
          <c:x val="-0.0815"/>
          <c:y val="-0.01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75"/>
          <c:y val="0.09175"/>
          <c:w val="0.7515"/>
          <c:h val="0.88075"/>
        </c:manualLayout>
      </c:layout>
      <c:lineChart>
        <c:grouping val="standar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可燃ごみ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Sheet1!$A$3:$A$18</c:f>
              <c:strCache>
                <c:ptCount val="16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  <c:pt idx="15">
                  <c:v>R3</c:v>
                </c:pt>
              </c:strCache>
            </c:strRef>
          </c:cat>
          <c:val>
            <c:numRef>
              <c:f>Sheet1!$B$3:$B$18</c:f>
              <c:numCache>
                <c:ptCount val="16"/>
                <c:pt idx="0">
                  <c:v>11665</c:v>
                </c:pt>
                <c:pt idx="1">
                  <c:v>11328</c:v>
                </c:pt>
                <c:pt idx="2">
                  <c:v>11239</c:v>
                </c:pt>
                <c:pt idx="3">
                  <c:v>11088</c:v>
                </c:pt>
                <c:pt idx="4">
                  <c:v>11196</c:v>
                </c:pt>
                <c:pt idx="5">
                  <c:v>11364</c:v>
                </c:pt>
                <c:pt idx="6">
                  <c:v>11332</c:v>
                </c:pt>
                <c:pt idx="7">
                  <c:v>11073</c:v>
                </c:pt>
                <c:pt idx="8">
                  <c:v>11107.55</c:v>
                </c:pt>
                <c:pt idx="9">
                  <c:v>11013</c:v>
                </c:pt>
                <c:pt idx="10">
                  <c:v>10888</c:v>
                </c:pt>
                <c:pt idx="11">
                  <c:v>10877</c:v>
                </c:pt>
                <c:pt idx="12">
                  <c:v>10787</c:v>
                </c:pt>
                <c:pt idx="13">
                  <c:v>10992</c:v>
                </c:pt>
                <c:pt idx="14">
                  <c:v>10910</c:v>
                </c:pt>
                <c:pt idx="15">
                  <c:v>10967</c:v>
                </c:pt>
              </c:numCache>
            </c:numRef>
          </c:val>
          <c:smooth val="0"/>
        </c:ser>
        <c:marker val="1"/>
        <c:axId val="35548634"/>
        <c:axId val="51502251"/>
      </c:lineChart>
      <c:lineChart>
        <c:grouping val="standard"/>
        <c:varyColors val="0"/>
        <c:ser>
          <c:idx val="1"/>
          <c:order val="1"/>
          <c:tx>
            <c:strRef>
              <c:f>Sheet1!$C$2</c:f>
              <c:strCache>
                <c:ptCount val="1"/>
                <c:pt idx="0">
                  <c:v>不燃ごみ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Sheet1!$A$3:$A$18</c:f>
              <c:strCache>
                <c:ptCount val="16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  <c:pt idx="15">
                  <c:v>R3</c:v>
                </c:pt>
              </c:strCache>
            </c:strRef>
          </c:cat>
          <c:val>
            <c:numRef>
              <c:f>Sheet1!$C$3:$C$18</c:f>
              <c:numCache>
                <c:ptCount val="16"/>
                <c:pt idx="0">
                  <c:v>1305</c:v>
                </c:pt>
                <c:pt idx="1">
                  <c:v>1126</c:v>
                </c:pt>
                <c:pt idx="2">
                  <c:v>1178</c:v>
                </c:pt>
                <c:pt idx="3">
                  <c:v>1184</c:v>
                </c:pt>
                <c:pt idx="4">
                  <c:v>951</c:v>
                </c:pt>
                <c:pt idx="5">
                  <c:v>700</c:v>
                </c:pt>
                <c:pt idx="6">
                  <c:v>800</c:v>
                </c:pt>
                <c:pt idx="7">
                  <c:v>707</c:v>
                </c:pt>
                <c:pt idx="8">
                  <c:v>667.26</c:v>
                </c:pt>
                <c:pt idx="9">
                  <c:v>713</c:v>
                </c:pt>
                <c:pt idx="10">
                  <c:v>761</c:v>
                </c:pt>
                <c:pt idx="11">
                  <c:v>720</c:v>
                </c:pt>
                <c:pt idx="12">
                  <c:v>826</c:v>
                </c:pt>
                <c:pt idx="13">
                  <c:v>980</c:v>
                </c:pt>
                <c:pt idx="14">
                  <c:v>1290</c:v>
                </c:pt>
                <c:pt idx="15">
                  <c:v>1291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Sheet1!$D$2</c:f>
              <c:strCache>
                <c:ptCount val="1"/>
                <c:pt idx="0">
                  <c:v>資源ごみ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Sheet1!$A$3:$A$18</c:f>
              <c:strCache>
                <c:ptCount val="16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  <c:pt idx="15">
                  <c:v>R3</c:v>
                </c:pt>
              </c:strCache>
            </c:strRef>
          </c:cat>
          <c:val>
            <c:numRef>
              <c:f>Sheet1!$D$3:$D$18</c:f>
              <c:numCache>
                <c:ptCount val="16"/>
                <c:pt idx="0">
                  <c:v>648</c:v>
                </c:pt>
                <c:pt idx="1">
                  <c:v>702</c:v>
                </c:pt>
                <c:pt idx="2">
                  <c:v>634</c:v>
                </c:pt>
                <c:pt idx="3">
                  <c:v>621</c:v>
                </c:pt>
                <c:pt idx="4">
                  <c:v>692</c:v>
                </c:pt>
                <c:pt idx="5">
                  <c:v>695</c:v>
                </c:pt>
                <c:pt idx="6">
                  <c:v>773</c:v>
                </c:pt>
                <c:pt idx="7">
                  <c:v>827</c:v>
                </c:pt>
                <c:pt idx="8">
                  <c:v>745.649</c:v>
                </c:pt>
                <c:pt idx="9">
                  <c:v>742</c:v>
                </c:pt>
                <c:pt idx="10">
                  <c:v>690</c:v>
                </c:pt>
                <c:pt idx="11">
                  <c:v>663</c:v>
                </c:pt>
                <c:pt idx="12">
                  <c:v>667</c:v>
                </c:pt>
                <c:pt idx="13">
                  <c:v>664</c:v>
                </c:pt>
                <c:pt idx="14">
                  <c:v>640</c:v>
                </c:pt>
                <c:pt idx="15">
                  <c:v>615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Sheet1!$E$2</c:f>
              <c:strCache>
                <c:ptCount val="1"/>
                <c:pt idx="0">
                  <c:v>集団資源回収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Sheet1!$A$3:$A$18</c:f>
              <c:strCache>
                <c:ptCount val="16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  <c:pt idx="15">
                  <c:v>R3</c:v>
                </c:pt>
              </c:strCache>
            </c:strRef>
          </c:cat>
          <c:val>
            <c:numRef>
              <c:f>Sheet1!$E$3:$E$18</c:f>
              <c:numCache>
                <c:ptCount val="16"/>
                <c:pt idx="0">
                  <c:v>1828</c:v>
                </c:pt>
                <c:pt idx="1">
                  <c:v>1745</c:v>
                </c:pt>
                <c:pt idx="2">
                  <c:v>1579</c:v>
                </c:pt>
                <c:pt idx="3">
                  <c:v>1425</c:v>
                </c:pt>
                <c:pt idx="4">
                  <c:v>1349</c:v>
                </c:pt>
                <c:pt idx="5">
                  <c:v>1578</c:v>
                </c:pt>
                <c:pt idx="6">
                  <c:v>1337</c:v>
                </c:pt>
                <c:pt idx="7">
                  <c:v>1142</c:v>
                </c:pt>
                <c:pt idx="8">
                  <c:v>999</c:v>
                </c:pt>
                <c:pt idx="9">
                  <c:v>984</c:v>
                </c:pt>
                <c:pt idx="10">
                  <c:v>914</c:v>
                </c:pt>
                <c:pt idx="11">
                  <c:v>814</c:v>
                </c:pt>
                <c:pt idx="12">
                  <c:v>810</c:v>
                </c:pt>
                <c:pt idx="13">
                  <c:v>742</c:v>
                </c:pt>
                <c:pt idx="14">
                  <c:v>701</c:v>
                </c:pt>
                <c:pt idx="15">
                  <c:v>632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Sheet1!$F$2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Sheet1!$A$3:$A$18</c:f>
              <c:strCache>
                <c:ptCount val="16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  <c:pt idx="15">
                  <c:v>R3</c:v>
                </c:pt>
              </c:strCache>
            </c:strRef>
          </c:cat>
          <c:val>
            <c:numRef>
              <c:f>Sheet1!$F$3:$F$18</c:f>
              <c:numCache>
                <c:ptCount val="16"/>
              </c:numCache>
            </c:numRef>
          </c:val>
          <c:smooth val="0"/>
        </c:ser>
        <c:marker val="1"/>
        <c:axId val="60867076"/>
        <c:axId val="10932773"/>
      </c:lineChart>
      <c:catAx>
        <c:axId val="355486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502251"/>
        <c:crosses val="autoZero"/>
        <c:auto val="1"/>
        <c:lblOffset val="100"/>
        <c:tickLblSkip val="1"/>
        <c:noMultiLvlLbl val="0"/>
      </c:catAx>
      <c:valAx>
        <c:axId val="51502251"/>
        <c:scaling>
          <c:orientation val="minMax"/>
          <c:max val="14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（ｔ）</a:t>
                </a:r>
              </a:p>
            </c:rich>
          </c:tx>
          <c:layout>
            <c:manualLayout>
              <c:xMode val="factor"/>
              <c:yMode val="factor"/>
              <c:x val="0.00825"/>
              <c:y val="0.14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548634"/>
        <c:crossesAt val="1"/>
        <c:crossBetween val="between"/>
        <c:dispUnits/>
      </c:valAx>
      <c:catAx>
        <c:axId val="60867076"/>
        <c:scaling>
          <c:orientation val="minMax"/>
        </c:scaling>
        <c:axPos val="b"/>
        <c:delete val="1"/>
        <c:majorTickMark val="out"/>
        <c:minorTickMark val="none"/>
        <c:tickLblPos val="nextTo"/>
        <c:crossAx val="10932773"/>
        <c:crosses val="autoZero"/>
        <c:auto val="1"/>
        <c:lblOffset val="100"/>
        <c:tickLblSkip val="1"/>
        <c:noMultiLvlLbl val="0"/>
      </c:catAx>
      <c:valAx>
        <c:axId val="10932773"/>
        <c:scaling>
          <c:orientation val="minMax"/>
          <c:max val="21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867076"/>
        <c:crosses val="max"/>
        <c:crossBetween val="between"/>
        <c:dispUnits/>
        <c:majorUnit val="300"/>
      </c:valAx>
      <c:spPr>
        <a:solidFill>
          <a:srgbClr val="BFBFB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175"/>
          <c:y val="0.429"/>
          <c:w val="0.16825"/>
          <c:h val="0.42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ごみ処理の状況</a:t>
            </a:r>
          </a:p>
        </c:rich>
      </c:tx>
      <c:layout>
        <c:manualLayout>
          <c:xMode val="factor"/>
          <c:yMode val="factor"/>
          <c:x val="-0.103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"/>
          <c:y val="0.09175"/>
          <c:w val="0.75225"/>
          <c:h val="0.881"/>
        </c:manualLayout>
      </c:layout>
      <c:lineChart>
        <c:grouping val="standar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可燃ごみ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Sheet1!$A$3:$A$18</c:f>
              <c:strCache>
                <c:ptCount val="16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  <c:pt idx="15">
                  <c:v>R3</c:v>
                </c:pt>
              </c:strCache>
            </c:strRef>
          </c:cat>
          <c:val>
            <c:numRef>
              <c:f>Sheet1!$B$3:$B$18</c:f>
              <c:numCache>
                <c:ptCount val="16"/>
                <c:pt idx="0">
                  <c:v>11665</c:v>
                </c:pt>
                <c:pt idx="1">
                  <c:v>11328</c:v>
                </c:pt>
                <c:pt idx="2">
                  <c:v>11239</c:v>
                </c:pt>
                <c:pt idx="3">
                  <c:v>11088</c:v>
                </c:pt>
                <c:pt idx="4">
                  <c:v>11196</c:v>
                </c:pt>
                <c:pt idx="5">
                  <c:v>11364</c:v>
                </c:pt>
                <c:pt idx="6">
                  <c:v>11332</c:v>
                </c:pt>
                <c:pt idx="7">
                  <c:v>11073</c:v>
                </c:pt>
                <c:pt idx="8">
                  <c:v>11107.55</c:v>
                </c:pt>
                <c:pt idx="9">
                  <c:v>11013</c:v>
                </c:pt>
                <c:pt idx="10">
                  <c:v>10888</c:v>
                </c:pt>
                <c:pt idx="11">
                  <c:v>10877</c:v>
                </c:pt>
                <c:pt idx="12">
                  <c:v>10787</c:v>
                </c:pt>
                <c:pt idx="13">
                  <c:v>10992</c:v>
                </c:pt>
                <c:pt idx="14">
                  <c:v>10910</c:v>
                </c:pt>
                <c:pt idx="15">
                  <c:v>10967</c:v>
                </c:pt>
              </c:numCache>
            </c:numRef>
          </c:val>
          <c:smooth val="0"/>
        </c:ser>
        <c:marker val="1"/>
        <c:axId val="31286094"/>
        <c:axId val="13139391"/>
      </c:lineChart>
      <c:lineChart>
        <c:grouping val="standard"/>
        <c:varyColors val="0"/>
        <c:ser>
          <c:idx val="1"/>
          <c:order val="1"/>
          <c:tx>
            <c:strRef>
              <c:f>Sheet1!$C$2</c:f>
              <c:strCache>
                <c:ptCount val="1"/>
                <c:pt idx="0">
                  <c:v>不燃ごみ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Sheet1!$A$3:$A$18</c:f>
              <c:strCache>
                <c:ptCount val="16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  <c:pt idx="15">
                  <c:v>R3</c:v>
                </c:pt>
              </c:strCache>
            </c:strRef>
          </c:cat>
          <c:val>
            <c:numRef>
              <c:f>Sheet1!$C$3:$C$18</c:f>
              <c:numCache>
                <c:ptCount val="16"/>
                <c:pt idx="0">
                  <c:v>1305</c:v>
                </c:pt>
                <c:pt idx="1">
                  <c:v>1126</c:v>
                </c:pt>
                <c:pt idx="2">
                  <c:v>1178</c:v>
                </c:pt>
                <c:pt idx="3">
                  <c:v>1184</c:v>
                </c:pt>
                <c:pt idx="4">
                  <c:v>951</c:v>
                </c:pt>
                <c:pt idx="5">
                  <c:v>700</c:v>
                </c:pt>
                <c:pt idx="6">
                  <c:v>800</c:v>
                </c:pt>
                <c:pt idx="7">
                  <c:v>707</c:v>
                </c:pt>
                <c:pt idx="8">
                  <c:v>667.26</c:v>
                </c:pt>
                <c:pt idx="9">
                  <c:v>713</c:v>
                </c:pt>
                <c:pt idx="10">
                  <c:v>761</c:v>
                </c:pt>
                <c:pt idx="11">
                  <c:v>720</c:v>
                </c:pt>
                <c:pt idx="12">
                  <c:v>826</c:v>
                </c:pt>
                <c:pt idx="13">
                  <c:v>980</c:v>
                </c:pt>
                <c:pt idx="14">
                  <c:v>1290</c:v>
                </c:pt>
                <c:pt idx="15">
                  <c:v>1291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Sheet1!$D$2</c:f>
              <c:strCache>
                <c:ptCount val="1"/>
                <c:pt idx="0">
                  <c:v>資源ごみ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Sheet1!$A$3:$A$18</c:f>
              <c:strCache>
                <c:ptCount val="16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  <c:pt idx="15">
                  <c:v>R3</c:v>
                </c:pt>
              </c:strCache>
            </c:strRef>
          </c:cat>
          <c:val>
            <c:numRef>
              <c:f>Sheet1!$D$3:$D$18</c:f>
              <c:numCache>
                <c:ptCount val="16"/>
                <c:pt idx="0">
                  <c:v>648</c:v>
                </c:pt>
                <c:pt idx="1">
                  <c:v>702</c:v>
                </c:pt>
                <c:pt idx="2">
                  <c:v>634</c:v>
                </c:pt>
                <c:pt idx="3">
                  <c:v>621</c:v>
                </c:pt>
                <c:pt idx="4">
                  <c:v>692</c:v>
                </c:pt>
                <c:pt idx="5">
                  <c:v>695</c:v>
                </c:pt>
                <c:pt idx="6">
                  <c:v>773</c:v>
                </c:pt>
                <c:pt idx="7">
                  <c:v>827</c:v>
                </c:pt>
                <c:pt idx="8">
                  <c:v>745.649</c:v>
                </c:pt>
                <c:pt idx="9">
                  <c:v>742</c:v>
                </c:pt>
                <c:pt idx="10">
                  <c:v>690</c:v>
                </c:pt>
                <c:pt idx="11">
                  <c:v>663</c:v>
                </c:pt>
                <c:pt idx="12">
                  <c:v>667</c:v>
                </c:pt>
                <c:pt idx="13">
                  <c:v>664</c:v>
                </c:pt>
                <c:pt idx="14">
                  <c:v>640</c:v>
                </c:pt>
                <c:pt idx="15">
                  <c:v>615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Sheet1!$E$2</c:f>
              <c:strCache>
                <c:ptCount val="1"/>
                <c:pt idx="0">
                  <c:v>集団資源回収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Sheet1!$A$3:$A$18</c:f>
              <c:strCache>
                <c:ptCount val="16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  <c:pt idx="15">
                  <c:v>R3</c:v>
                </c:pt>
              </c:strCache>
            </c:strRef>
          </c:cat>
          <c:val>
            <c:numRef>
              <c:f>Sheet1!$E$3:$E$18</c:f>
              <c:numCache>
                <c:ptCount val="16"/>
                <c:pt idx="0">
                  <c:v>1828</c:v>
                </c:pt>
                <c:pt idx="1">
                  <c:v>1745</c:v>
                </c:pt>
                <c:pt idx="2">
                  <c:v>1579</c:v>
                </c:pt>
                <c:pt idx="3">
                  <c:v>1425</c:v>
                </c:pt>
                <c:pt idx="4">
                  <c:v>1349</c:v>
                </c:pt>
                <c:pt idx="5">
                  <c:v>1578</c:v>
                </c:pt>
                <c:pt idx="6">
                  <c:v>1337</c:v>
                </c:pt>
                <c:pt idx="7">
                  <c:v>1142</c:v>
                </c:pt>
                <c:pt idx="8">
                  <c:v>999</c:v>
                </c:pt>
                <c:pt idx="9">
                  <c:v>984</c:v>
                </c:pt>
                <c:pt idx="10">
                  <c:v>914</c:v>
                </c:pt>
                <c:pt idx="11">
                  <c:v>814</c:v>
                </c:pt>
                <c:pt idx="12">
                  <c:v>810</c:v>
                </c:pt>
                <c:pt idx="13">
                  <c:v>742</c:v>
                </c:pt>
                <c:pt idx="14">
                  <c:v>701</c:v>
                </c:pt>
                <c:pt idx="15">
                  <c:v>632</c:v>
                </c:pt>
              </c:numCache>
            </c:numRef>
          </c:val>
          <c:smooth val="0"/>
        </c:ser>
        <c:marker val="1"/>
        <c:axId val="51145656"/>
        <c:axId val="57657721"/>
      </c:lineChart>
      <c:catAx>
        <c:axId val="312860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139391"/>
        <c:crosses val="autoZero"/>
        <c:auto val="1"/>
        <c:lblOffset val="100"/>
        <c:tickLblSkip val="1"/>
        <c:noMultiLvlLbl val="0"/>
      </c:catAx>
      <c:valAx>
        <c:axId val="13139391"/>
        <c:scaling>
          <c:orientation val="minMax"/>
          <c:max val="14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（ｔ）</a:t>
                </a:r>
              </a:p>
            </c:rich>
          </c:tx>
          <c:layout>
            <c:manualLayout>
              <c:xMode val="factor"/>
              <c:yMode val="factor"/>
              <c:x val="0.00175"/>
              <c:y val="0.14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286094"/>
        <c:crossesAt val="1"/>
        <c:crossBetween val="between"/>
        <c:dispUnits/>
      </c:valAx>
      <c:catAx>
        <c:axId val="51145656"/>
        <c:scaling>
          <c:orientation val="minMax"/>
        </c:scaling>
        <c:axPos val="b"/>
        <c:delete val="1"/>
        <c:majorTickMark val="out"/>
        <c:minorTickMark val="none"/>
        <c:tickLblPos val="nextTo"/>
        <c:crossAx val="57657721"/>
        <c:crosses val="autoZero"/>
        <c:auto val="1"/>
        <c:lblOffset val="100"/>
        <c:tickLblSkip val="1"/>
        <c:noMultiLvlLbl val="0"/>
      </c:catAx>
      <c:valAx>
        <c:axId val="57657721"/>
        <c:scaling>
          <c:orientation val="minMax"/>
          <c:max val="21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145656"/>
        <c:crosses val="max"/>
        <c:crossBetween val="between"/>
        <c:dispUnits/>
        <c:majorUnit val="300"/>
      </c:valAx>
      <c:spPr>
        <a:solidFill>
          <a:srgbClr val="BFBFB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125"/>
          <c:y val="0.431"/>
          <c:w val="0.16875"/>
          <c:h val="0.37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ごみ処理の状況</a:t>
            </a:r>
          </a:p>
        </c:rich>
      </c:tx>
      <c:layout>
        <c:manualLayout>
          <c:xMode val="factor"/>
          <c:yMode val="factor"/>
          <c:x val="-0.094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"/>
          <c:y val="0.09825"/>
          <c:w val="0.83525"/>
          <c:h val="0.87375"/>
        </c:manualLayout>
      </c:layout>
      <c:lineChart>
        <c:grouping val="standar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可燃ごみ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Sheet1!$A$3:$A$18</c:f>
              <c:strCache>
                <c:ptCount val="16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  <c:pt idx="15">
                  <c:v>R3</c:v>
                </c:pt>
              </c:strCache>
            </c:strRef>
          </c:cat>
          <c:val>
            <c:numRef>
              <c:f>Sheet1!$B$3:$B$18</c:f>
              <c:numCache>
                <c:ptCount val="16"/>
                <c:pt idx="0">
                  <c:v>11665</c:v>
                </c:pt>
                <c:pt idx="1">
                  <c:v>11328</c:v>
                </c:pt>
                <c:pt idx="2">
                  <c:v>11239</c:v>
                </c:pt>
                <c:pt idx="3">
                  <c:v>11088</c:v>
                </c:pt>
                <c:pt idx="4">
                  <c:v>11196</c:v>
                </c:pt>
                <c:pt idx="5">
                  <c:v>11364</c:v>
                </c:pt>
                <c:pt idx="6">
                  <c:v>11332</c:v>
                </c:pt>
                <c:pt idx="7">
                  <c:v>11073</c:v>
                </c:pt>
                <c:pt idx="8">
                  <c:v>11107.55</c:v>
                </c:pt>
                <c:pt idx="9">
                  <c:v>11013</c:v>
                </c:pt>
                <c:pt idx="10">
                  <c:v>10888</c:v>
                </c:pt>
                <c:pt idx="11">
                  <c:v>10877</c:v>
                </c:pt>
                <c:pt idx="12">
                  <c:v>10787</c:v>
                </c:pt>
                <c:pt idx="13">
                  <c:v>10992</c:v>
                </c:pt>
                <c:pt idx="14">
                  <c:v>10910</c:v>
                </c:pt>
                <c:pt idx="15">
                  <c:v>10967</c:v>
                </c:pt>
              </c:numCache>
            </c:numRef>
          </c:val>
          <c:smooth val="0"/>
        </c:ser>
        <c:marker val="1"/>
        <c:axId val="49157442"/>
        <c:axId val="39763795"/>
      </c:lineChart>
      <c:lineChart>
        <c:grouping val="standard"/>
        <c:varyColors val="0"/>
        <c:ser>
          <c:idx val="1"/>
          <c:order val="1"/>
          <c:tx>
            <c:strRef>
              <c:f>Sheet1!$C$2</c:f>
              <c:strCache>
                <c:ptCount val="1"/>
                <c:pt idx="0">
                  <c:v>不燃ごみ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Sheet1!$A$3:$A$18</c:f>
              <c:strCache>
                <c:ptCount val="16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  <c:pt idx="15">
                  <c:v>R3</c:v>
                </c:pt>
              </c:strCache>
            </c:strRef>
          </c:cat>
          <c:val>
            <c:numRef>
              <c:f>Sheet1!$C$3:$C$18</c:f>
              <c:numCache>
                <c:ptCount val="16"/>
                <c:pt idx="0">
                  <c:v>1305</c:v>
                </c:pt>
                <c:pt idx="1">
                  <c:v>1126</c:v>
                </c:pt>
                <c:pt idx="2">
                  <c:v>1178</c:v>
                </c:pt>
                <c:pt idx="3">
                  <c:v>1184</c:v>
                </c:pt>
                <c:pt idx="4">
                  <c:v>951</c:v>
                </c:pt>
                <c:pt idx="5">
                  <c:v>700</c:v>
                </c:pt>
                <c:pt idx="6">
                  <c:v>800</c:v>
                </c:pt>
                <c:pt idx="7">
                  <c:v>707</c:v>
                </c:pt>
                <c:pt idx="8">
                  <c:v>667.26</c:v>
                </c:pt>
                <c:pt idx="9">
                  <c:v>713</c:v>
                </c:pt>
                <c:pt idx="10">
                  <c:v>761</c:v>
                </c:pt>
                <c:pt idx="11">
                  <c:v>720</c:v>
                </c:pt>
                <c:pt idx="12">
                  <c:v>826</c:v>
                </c:pt>
                <c:pt idx="13">
                  <c:v>980</c:v>
                </c:pt>
                <c:pt idx="14">
                  <c:v>1290</c:v>
                </c:pt>
                <c:pt idx="15">
                  <c:v>1291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Sheet1!$D$2</c:f>
              <c:strCache>
                <c:ptCount val="1"/>
                <c:pt idx="0">
                  <c:v>資源ごみ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Sheet1!$A$3:$A$18</c:f>
              <c:strCache>
                <c:ptCount val="16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  <c:pt idx="15">
                  <c:v>R3</c:v>
                </c:pt>
              </c:strCache>
            </c:strRef>
          </c:cat>
          <c:val>
            <c:numRef>
              <c:f>Sheet1!$D$3:$D$18</c:f>
              <c:numCache>
                <c:ptCount val="16"/>
                <c:pt idx="0">
                  <c:v>648</c:v>
                </c:pt>
                <c:pt idx="1">
                  <c:v>702</c:v>
                </c:pt>
                <c:pt idx="2">
                  <c:v>634</c:v>
                </c:pt>
                <c:pt idx="3">
                  <c:v>621</c:v>
                </c:pt>
                <c:pt idx="4">
                  <c:v>692</c:v>
                </c:pt>
                <c:pt idx="5">
                  <c:v>695</c:v>
                </c:pt>
                <c:pt idx="6">
                  <c:v>773</c:v>
                </c:pt>
                <c:pt idx="7">
                  <c:v>827</c:v>
                </c:pt>
                <c:pt idx="8">
                  <c:v>745.649</c:v>
                </c:pt>
                <c:pt idx="9">
                  <c:v>742</c:v>
                </c:pt>
                <c:pt idx="10">
                  <c:v>690</c:v>
                </c:pt>
                <c:pt idx="11">
                  <c:v>663</c:v>
                </c:pt>
                <c:pt idx="12">
                  <c:v>667</c:v>
                </c:pt>
                <c:pt idx="13">
                  <c:v>664</c:v>
                </c:pt>
                <c:pt idx="14">
                  <c:v>640</c:v>
                </c:pt>
                <c:pt idx="15">
                  <c:v>615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Sheet1!$E$2</c:f>
              <c:strCache>
                <c:ptCount val="1"/>
                <c:pt idx="0">
                  <c:v>集団資源回収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Sheet1!$A$3:$A$18</c:f>
              <c:strCache>
                <c:ptCount val="16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  <c:pt idx="15">
                  <c:v>R3</c:v>
                </c:pt>
              </c:strCache>
            </c:strRef>
          </c:cat>
          <c:val>
            <c:numRef>
              <c:f>Sheet1!$E$3:$E$18</c:f>
              <c:numCache>
                <c:ptCount val="16"/>
                <c:pt idx="0">
                  <c:v>1828</c:v>
                </c:pt>
                <c:pt idx="1">
                  <c:v>1745</c:v>
                </c:pt>
                <c:pt idx="2">
                  <c:v>1579</c:v>
                </c:pt>
                <c:pt idx="3">
                  <c:v>1425</c:v>
                </c:pt>
                <c:pt idx="4">
                  <c:v>1349</c:v>
                </c:pt>
                <c:pt idx="5">
                  <c:v>1578</c:v>
                </c:pt>
                <c:pt idx="6">
                  <c:v>1337</c:v>
                </c:pt>
                <c:pt idx="7">
                  <c:v>1142</c:v>
                </c:pt>
                <c:pt idx="8">
                  <c:v>999</c:v>
                </c:pt>
                <c:pt idx="9">
                  <c:v>984</c:v>
                </c:pt>
                <c:pt idx="10">
                  <c:v>914</c:v>
                </c:pt>
                <c:pt idx="11">
                  <c:v>814</c:v>
                </c:pt>
                <c:pt idx="12">
                  <c:v>810</c:v>
                </c:pt>
                <c:pt idx="13">
                  <c:v>742</c:v>
                </c:pt>
                <c:pt idx="14">
                  <c:v>701</c:v>
                </c:pt>
                <c:pt idx="15">
                  <c:v>632</c:v>
                </c:pt>
              </c:numCache>
            </c:numRef>
          </c:val>
          <c:smooth val="0"/>
        </c:ser>
        <c:marker val="1"/>
        <c:axId val="22329836"/>
        <c:axId val="66750797"/>
      </c:lineChart>
      <c:catAx>
        <c:axId val="491574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763795"/>
        <c:crosses val="autoZero"/>
        <c:auto val="1"/>
        <c:lblOffset val="100"/>
        <c:tickLblSkip val="1"/>
        <c:noMultiLvlLbl val="0"/>
      </c:catAx>
      <c:valAx>
        <c:axId val="39763795"/>
        <c:scaling>
          <c:orientation val="minMax"/>
          <c:max val="14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（ｔ）</a:t>
                </a:r>
              </a:p>
            </c:rich>
          </c:tx>
          <c:layout>
            <c:manualLayout>
              <c:xMode val="factor"/>
              <c:yMode val="factor"/>
              <c:x val="0.00425"/>
              <c:y val="0.14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157442"/>
        <c:crossesAt val="1"/>
        <c:crossBetween val="between"/>
        <c:dispUnits/>
      </c:valAx>
      <c:catAx>
        <c:axId val="22329836"/>
        <c:scaling>
          <c:orientation val="minMax"/>
        </c:scaling>
        <c:axPos val="b"/>
        <c:delete val="1"/>
        <c:majorTickMark val="out"/>
        <c:minorTickMark val="none"/>
        <c:tickLblPos val="nextTo"/>
        <c:crossAx val="66750797"/>
        <c:crosses val="autoZero"/>
        <c:auto val="1"/>
        <c:lblOffset val="100"/>
        <c:tickLblSkip val="1"/>
        <c:noMultiLvlLbl val="0"/>
      </c:catAx>
      <c:valAx>
        <c:axId val="66750797"/>
        <c:scaling>
          <c:orientation val="minMax"/>
          <c:max val="21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29836"/>
        <c:crosses val="max"/>
        <c:crossBetween val="between"/>
        <c:dispUnits/>
        <c:majorUnit val="300"/>
      </c:valAx>
      <c:spPr>
        <a:solidFill>
          <a:srgbClr val="BFBFB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125"/>
          <c:y val="0.431"/>
          <c:w val="0.16875"/>
          <c:h val="0.37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53</xdr:row>
      <xdr:rowOff>114300</xdr:rowOff>
    </xdr:from>
    <xdr:to>
      <xdr:col>7</xdr:col>
      <xdr:colOff>142875</xdr:colOff>
      <xdr:row>71</xdr:row>
      <xdr:rowOff>123825</xdr:rowOff>
    </xdr:to>
    <xdr:graphicFrame>
      <xdr:nvGraphicFramePr>
        <xdr:cNvPr id="1" name="グラフ 3"/>
        <xdr:cNvGraphicFramePr/>
      </xdr:nvGraphicFramePr>
      <xdr:xfrm>
        <a:off x="285750" y="10372725"/>
        <a:ext cx="546735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</xdr:row>
      <xdr:rowOff>9525</xdr:rowOff>
    </xdr:from>
    <xdr:to>
      <xdr:col>1</xdr:col>
      <xdr:colOff>1543050</xdr:colOff>
      <xdr:row>4</xdr:row>
      <xdr:rowOff>323850</xdr:rowOff>
    </xdr:to>
    <xdr:sp>
      <xdr:nvSpPr>
        <xdr:cNvPr id="2" name="直線コネクタ 3"/>
        <xdr:cNvSpPr>
          <a:spLocks/>
        </xdr:cNvSpPr>
      </xdr:nvSpPr>
      <xdr:spPr>
        <a:xfrm>
          <a:off x="28575" y="390525"/>
          <a:ext cx="18002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52</xdr:row>
      <xdr:rowOff>85725</xdr:rowOff>
    </xdr:from>
    <xdr:to>
      <xdr:col>9</xdr:col>
      <xdr:colOff>590550</xdr:colOff>
      <xdr:row>73</xdr:row>
      <xdr:rowOff>171450</xdr:rowOff>
    </xdr:to>
    <xdr:graphicFrame>
      <xdr:nvGraphicFramePr>
        <xdr:cNvPr id="1" name="グラフ 3"/>
        <xdr:cNvGraphicFramePr/>
      </xdr:nvGraphicFramePr>
      <xdr:xfrm>
        <a:off x="257175" y="18421350"/>
        <a:ext cx="708660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9525</xdr:colOff>
      <xdr:row>5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28575" y="390525"/>
          <a:ext cx="1466850" cy="204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52</xdr:row>
      <xdr:rowOff>85725</xdr:rowOff>
    </xdr:from>
    <xdr:to>
      <xdr:col>12</xdr:col>
      <xdr:colOff>762000</xdr:colOff>
      <xdr:row>73</xdr:row>
      <xdr:rowOff>171450</xdr:rowOff>
    </xdr:to>
    <xdr:graphicFrame>
      <xdr:nvGraphicFramePr>
        <xdr:cNvPr id="1" name="グラフ 3"/>
        <xdr:cNvGraphicFramePr/>
      </xdr:nvGraphicFramePr>
      <xdr:xfrm>
        <a:off x="257175" y="6143625"/>
        <a:ext cx="62388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9525</xdr:colOff>
      <xdr:row>5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28575" y="390525"/>
          <a:ext cx="1009650" cy="204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5"/>
  <sheetViews>
    <sheetView tabSelected="1" view="pageBreakPreview" zoomScaleSheetLayoutView="100" zoomScalePageLayoutView="0" workbookViewId="0" topLeftCell="A1">
      <pane ySplit="5" topLeftCell="A41" activePane="bottomLeft" state="frozen"/>
      <selection pane="topLeft" activeCell="A1" sqref="A1"/>
      <selection pane="bottomLeft" activeCell="N55" sqref="N55"/>
    </sheetView>
  </sheetViews>
  <sheetFormatPr defaultColWidth="9.875" defaultRowHeight="15" customHeight="1"/>
  <cols>
    <col min="1" max="1" width="3.75390625" style="2" customWidth="1"/>
    <col min="2" max="2" width="20.50390625" style="2" bestFit="1" customWidth="1"/>
    <col min="3" max="16384" width="9.875" style="2" customWidth="1"/>
  </cols>
  <sheetData>
    <row r="1" spans="1:2" ht="15" customHeight="1">
      <c r="A1" s="1" t="s">
        <v>2</v>
      </c>
      <c r="B1" s="1"/>
    </row>
    <row r="2" ht="15" customHeight="1" thickBot="1">
      <c r="K2" s="3" t="s">
        <v>26</v>
      </c>
    </row>
    <row r="3" spans="1:11" ht="15" customHeight="1">
      <c r="A3" s="339" t="s">
        <v>27</v>
      </c>
      <c r="B3" s="340"/>
      <c r="C3" s="348" t="s">
        <v>3</v>
      </c>
      <c r="D3" s="349"/>
      <c r="E3" s="349"/>
      <c r="F3" s="349"/>
      <c r="G3" s="349"/>
      <c r="H3" s="349"/>
      <c r="I3" s="349"/>
      <c r="J3" s="349"/>
      <c r="K3" s="345" t="s">
        <v>4</v>
      </c>
    </row>
    <row r="4" spans="1:11" ht="15" customHeight="1">
      <c r="A4" s="341"/>
      <c r="B4" s="342"/>
      <c r="C4" s="343" t="s">
        <v>5</v>
      </c>
      <c r="D4" s="350" t="s">
        <v>6</v>
      </c>
      <c r="E4" s="351"/>
      <c r="F4" s="353"/>
      <c r="G4" s="350" t="s">
        <v>7</v>
      </c>
      <c r="H4" s="351"/>
      <c r="I4" s="352"/>
      <c r="J4" s="343" t="s">
        <v>8</v>
      </c>
      <c r="K4" s="346"/>
    </row>
    <row r="5" spans="1:11" ht="27.75" thickBot="1">
      <c r="A5" s="35" t="s">
        <v>28</v>
      </c>
      <c r="B5" s="36"/>
      <c r="C5" s="344"/>
      <c r="D5" s="37" t="s">
        <v>9</v>
      </c>
      <c r="E5" s="38" t="s">
        <v>10</v>
      </c>
      <c r="F5" s="39" t="s">
        <v>11</v>
      </c>
      <c r="G5" s="37" t="s">
        <v>9</v>
      </c>
      <c r="H5" s="38" t="s">
        <v>12</v>
      </c>
      <c r="I5" s="40" t="s">
        <v>20</v>
      </c>
      <c r="J5" s="344"/>
      <c r="K5" s="347"/>
    </row>
    <row r="6" spans="1:11" s="17" customFormat="1" ht="15" customHeight="1">
      <c r="A6" s="42" t="s">
        <v>14</v>
      </c>
      <c r="B6" s="43" t="s">
        <v>19</v>
      </c>
      <c r="C6" s="44">
        <v>13618</v>
      </c>
      <c r="D6" s="45">
        <v>11665</v>
      </c>
      <c r="E6" s="46">
        <v>8701</v>
      </c>
      <c r="F6" s="47">
        <v>2964</v>
      </c>
      <c r="G6" s="48">
        <v>1305</v>
      </c>
      <c r="H6" s="49">
        <v>928</v>
      </c>
      <c r="I6" s="50">
        <v>377</v>
      </c>
      <c r="J6" s="44">
        <v>648</v>
      </c>
      <c r="K6" s="51">
        <v>1828</v>
      </c>
    </row>
    <row r="7" spans="1:11" s="17" customFormat="1" ht="15" customHeight="1">
      <c r="A7" s="42" t="s">
        <v>18</v>
      </c>
      <c r="B7" s="43" t="s">
        <v>19</v>
      </c>
      <c r="C7" s="44">
        <v>13156</v>
      </c>
      <c r="D7" s="45">
        <v>11328</v>
      </c>
      <c r="E7" s="46">
        <v>8389</v>
      </c>
      <c r="F7" s="47">
        <v>2939</v>
      </c>
      <c r="G7" s="48">
        <v>1126</v>
      </c>
      <c r="H7" s="49">
        <v>773</v>
      </c>
      <c r="I7" s="50">
        <v>353</v>
      </c>
      <c r="J7" s="44">
        <v>702</v>
      </c>
      <c r="K7" s="51">
        <v>1745</v>
      </c>
    </row>
    <row r="8" spans="1:11" s="17" customFormat="1" ht="15" customHeight="1">
      <c r="A8" s="42" t="s">
        <v>22</v>
      </c>
      <c r="B8" s="43" t="s">
        <v>19</v>
      </c>
      <c r="C8" s="44">
        <v>13051</v>
      </c>
      <c r="D8" s="45">
        <v>11239</v>
      </c>
      <c r="E8" s="46">
        <v>8384</v>
      </c>
      <c r="F8" s="47">
        <v>2855</v>
      </c>
      <c r="G8" s="48">
        <v>1178</v>
      </c>
      <c r="H8" s="49">
        <v>756</v>
      </c>
      <c r="I8" s="50">
        <v>422</v>
      </c>
      <c r="J8" s="44">
        <v>634</v>
      </c>
      <c r="K8" s="51">
        <v>1579</v>
      </c>
    </row>
    <row r="9" spans="1:11" s="9" customFormat="1" ht="15" customHeight="1">
      <c r="A9" s="4"/>
      <c r="B9" s="5" t="s">
        <v>16</v>
      </c>
      <c r="C9" s="6">
        <v>5693</v>
      </c>
      <c r="D9" s="16">
        <v>4758</v>
      </c>
      <c r="E9" s="19">
        <v>3533</v>
      </c>
      <c r="F9" s="7">
        <v>1225</v>
      </c>
      <c r="G9" s="16">
        <v>631</v>
      </c>
      <c r="H9" s="22">
        <v>332</v>
      </c>
      <c r="I9" s="15">
        <v>299</v>
      </c>
      <c r="J9" s="6">
        <v>304</v>
      </c>
      <c r="K9" s="8" t="s">
        <v>15</v>
      </c>
    </row>
    <row r="10" spans="1:11" s="9" customFormat="1" ht="15" customHeight="1">
      <c r="A10" s="10"/>
      <c r="B10" s="11" t="s">
        <v>17</v>
      </c>
      <c r="C10" s="12">
        <v>7358</v>
      </c>
      <c r="D10" s="21">
        <v>6481</v>
      </c>
      <c r="E10" s="20">
        <v>4851</v>
      </c>
      <c r="F10" s="13">
        <v>1630</v>
      </c>
      <c r="G10" s="21">
        <v>547</v>
      </c>
      <c r="H10" s="20">
        <v>424</v>
      </c>
      <c r="I10" s="18">
        <v>123</v>
      </c>
      <c r="J10" s="12">
        <v>330</v>
      </c>
      <c r="K10" s="14" t="s">
        <v>15</v>
      </c>
    </row>
    <row r="11" spans="1:11" s="17" customFormat="1" ht="15" customHeight="1">
      <c r="A11" s="42" t="s">
        <v>23</v>
      </c>
      <c r="B11" s="43" t="s">
        <v>19</v>
      </c>
      <c r="C11" s="44">
        <v>12893</v>
      </c>
      <c r="D11" s="45">
        <v>11088</v>
      </c>
      <c r="E11" s="46">
        <v>8311</v>
      </c>
      <c r="F11" s="47">
        <v>2777</v>
      </c>
      <c r="G11" s="48">
        <v>1184</v>
      </c>
      <c r="H11" s="49">
        <v>752</v>
      </c>
      <c r="I11" s="50">
        <v>432</v>
      </c>
      <c r="J11" s="44">
        <v>621</v>
      </c>
      <c r="K11" s="51">
        <v>1425</v>
      </c>
    </row>
    <row r="12" spans="1:11" s="9" customFormat="1" ht="15" customHeight="1">
      <c r="A12" s="4"/>
      <c r="B12" s="5" t="s">
        <v>16</v>
      </c>
      <c r="C12" s="24">
        <v>5695</v>
      </c>
      <c r="D12" s="25">
        <v>4736</v>
      </c>
      <c r="E12" s="26">
        <v>3547</v>
      </c>
      <c r="F12" s="27">
        <v>1189</v>
      </c>
      <c r="G12" s="25">
        <v>664</v>
      </c>
      <c r="H12" s="28">
        <v>346</v>
      </c>
      <c r="I12" s="33">
        <v>318</v>
      </c>
      <c r="J12" s="24">
        <v>295</v>
      </c>
      <c r="K12" s="29" t="s">
        <v>15</v>
      </c>
    </row>
    <row r="13" spans="1:11" s="9" customFormat="1" ht="15" customHeight="1">
      <c r="A13" s="4"/>
      <c r="B13" s="5" t="s">
        <v>17</v>
      </c>
      <c r="C13" s="24">
        <v>7198</v>
      </c>
      <c r="D13" s="25">
        <v>6352</v>
      </c>
      <c r="E13" s="26">
        <v>4764</v>
      </c>
      <c r="F13" s="27">
        <v>1588</v>
      </c>
      <c r="G13" s="25">
        <v>520</v>
      </c>
      <c r="H13" s="26">
        <v>406</v>
      </c>
      <c r="I13" s="33">
        <v>114</v>
      </c>
      <c r="J13" s="24">
        <v>326</v>
      </c>
      <c r="K13" s="52" t="s">
        <v>15</v>
      </c>
    </row>
    <row r="14" spans="1:11" s="9" customFormat="1" ht="15" customHeight="1">
      <c r="A14" s="42" t="s">
        <v>32</v>
      </c>
      <c r="B14" s="43" t="s">
        <v>19</v>
      </c>
      <c r="C14" s="44">
        <f aca="true" t="shared" si="0" ref="C14:C22">D14+G14+J14</f>
        <v>12839</v>
      </c>
      <c r="D14" s="45">
        <f aca="true" t="shared" si="1" ref="D14:J14">D15+D16</f>
        <v>11196</v>
      </c>
      <c r="E14" s="46">
        <f t="shared" si="1"/>
        <v>8421</v>
      </c>
      <c r="F14" s="47">
        <f t="shared" si="1"/>
        <v>2775</v>
      </c>
      <c r="G14" s="45">
        <f t="shared" si="1"/>
        <v>951</v>
      </c>
      <c r="H14" s="46">
        <f t="shared" si="1"/>
        <v>658</v>
      </c>
      <c r="I14" s="47">
        <f t="shared" si="1"/>
        <v>293</v>
      </c>
      <c r="J14" s="44">
        <f t="shared" si="1"/>
        <v>692</v>
      </c>
      <c r="K14" s="51">
        <v>1349</v>
      </c>
    </row>
    <row r="15" spans="1:11" s="9" customFormat="1" ht="15" customHeight="1">
      <c r="A15" s="4"/>
      <c r="B15" s="5" t="s">
        <v>16</v>
      </c>
      <c r="C15" s="24">
        <f t="shared" si="0"/>
        <v>5706</v>
      </c>
      <c r="D15" s="25">
        <f>E15+F15</f>
        <v>4818</v>
      </c>
      <c r="E15" s="26">
        <v>3605</v>
      </c>
      <c r="F15" s="27">
        <v>1213</v>
      </c>
      <c r="G15" s="25">
        <f>H15+I15</f>
        <v>588</v>
      </c>
      <c r="H15" s="26">
        <v>301</v>
      </c>
      <c r="I15" s="27">
        <v>287</v>
      </c>
      <c r="J15" s="24">
        <v>300</v>
      </c>
      <c r="K15" s="8" t="s">
        <v>31</v>
      </c>
    </row>
    <row r="16" spans="1:11" s="9" customFormat="1" ht="15" customHeight="1">
      <c r="A16" s="4"/>
      <c r="B16" s="5" t="s">
        <v>17</v>
      </c>
      <c r="C16" s="24">
        <f t="shared" si="0"/>
        <v>7133</v>
      </c>
      <c r="D16" s="25">
        <f>E16+F16</f>
        <v>6378</v>
      </c>
      <c r="E16" s="26">
        <v>4816</v>
      </c>
      <c r="F16" s="27">
        <v>1562</v>
      </c>
      <c r="G16" s="25">
        <f>H16+I16</f>
        <v>363</v>
      </c>
      <c r="H16" s="26">
        <v>357</v>
      </c>
      <c r="I16" s="27">
        <v>6</v>
      </c>
      <c r="J16" s="24">
        <v>392</v>
      </c>
      <c r="K16" s="53" t="s">
        <v>31</v>
      </c>
    </row>
    <row r="17" spans="1:11" ht="15" customHeight="1">
      <c r="A17" s="42" t="s">
        <v>33</v>
      </c>
      <c r="B17" s="43" t="s">
        <v>19</v>
      </c>
      <c r="C17" s="44">
        <f t="shared" si="0"/>
        <v>12759</v>
      </c>
      <c r="D17" s="45">
        <f aca="true" t="shared" si="2" ref="D17:J17">D18+D19</f>
        <v>11364</v>
      </c>
      <c r="E17" s="46">
        <f t="shared" si="2"/>
        <v>8610</v>
      </c>
      <c r="F17" s="47">
        <f t="shared" si="2"/>
        <v>2754</v>
      </c>
      <c r="G17" s="45">
        <f t="shared" si="2"/>
        <v>698</v>
      </c>
      <c r="H17" s="46">
        <f t="shared" si="2"/>
        <v>622</v>
      </c>
      <c r="I17" s="47">
        <f t="shared" si="2"/>
        <v>76</v>
      </c>
      <c r="J17" s="44">
        <f t="shared" si="2"/>
        <v>697</v>
      </c>
      <c r="K17" s="51">
        <v>1578</v>
      </c>
    </row>
    <row r="18" spans="1:11" ht="15" customHeight="1">
      <c r="A18" s="4"/>
      <c r="B18" s="5" t="s">
        <v>16</v>
      </c>
      <c r="C18" s="24">
        <f t="shared" si="0"/>
        <v>5603</v>
      </c>
      <c r="D18" s="25">
        <f>E18+F18</f>
        <v>4932</v>
      </c>
      <c r="E18" s="26">
        <v>3712</v>
      </c>
      <c r="F18" s="27">
        <v>1220</v>
      </c>
      <c r="G18" s="25">
        <f>H18+I18</f>
        <v>357</v>
      </c>
      <c r="H18" s="26">
        <v>293</v>
      </c>
      <c r="I18" s="27">
        <v>64</v>
      </c>
      <c r="J18" s="24">
        <v>314</v>
      </c>
      <c r="K18" s="29" t="s">
        <v>31</v>
      </c>
    </row>
    <row r="19" spans="1:11" ht="15" customHeight="1">
      <c r="A19" s="10"/>
      <c r="B19" s="11" t="s">
        <v>17</v>
      </c>
      <c r="C19" s="54">
        <f t="shared" si="0"/>
        <v>7156</v>
      </c>
      <c r="D19" s="55">
        <f>E19+F19</f>
        <v>6432</v>
      </c>
      <c r="E19" s="56">
        <v>4898</v>
      </c>
      <c r="F19" s="57">
        <v>1534</v>
      </c>
      <c r="G19" s="55">
        <f>H19+I19</f>
        <v>341</v>
      </c>
      <c r="H19" s="56">
        <v>329</v>
      </c>
      <c r="I19" s="57">
        <v>12</v>
      </c>
      <c r="J19" s="54">
        <v>383</v>
      </c>
      <c r="K19" s="58" t="s">
        <v>31</v>
      </c>
    </row>
    <row r="20" spans="1:11" ht="15" customHeight="1">
      <c r="A20" s="42" t="s">
        <v>35</v>
      </c>
      <c r="B20" s="43" t="s">
        <v>19</v>
      </c>
      <c r="C20" s="44">
        <f t="shared" si="0"/>
        <v>12905</v>
      </c>
      <c r="D20" s="45">
        <f aca="true" t="shared" si="3" ref="D20:J20">D21+D22</f>
        <v>11332</v>
      </c>
      <c r="E20" s="46">
        <f t="shared" si="3"/>
        <v>8545</v>
      </c>
      <c r="F20" s="47">
        <f t="shared" si="3"/>
        <v>2787</v>
      </c>
      <c r="G20" s="45">
        <f t="shared" si="3"/>
        <v>800</v>
      </c>
      <c r="H20" s="46">
        <f t="shared" si="3"/>
        <v>721</v>
      </c>
      <c r="I20" s="47">
        <f t="shared" si="3"/>
        <v>79</v>
      </c>
      <c r="J20" s="44">
        <f t="shared" si="3"/>
        <v>773</v>
      </c>
      <c r="K20" s="51">
        <v>1337</v>
      </c>
    </row>
    <row r="21" spans="1:11" ht="15" customHeight="1">
      <c r="A21" s="4"/>
      <c r="B21" s="5" t="s">
        <v>16</v>
      </c>
      <c r="C21" s="24">
        <f t="shared" si="0"/>
        <v>5743</v>
      </c>
      <c r="D21" s="25">
        <v>5039</v>
      </c>
      <c r="E21" s="26">
        <v>3839</v>
      </c>
      <c r="F21" s="27">
        <v>1200</v>
      </c>
      <c r="G21" s="25">
        <v>401</v>
      </c>
      <c r="H21" s="26">
        <v>352</v>
      </c>
      <c r="I21" s="27">
        <v>49</v>
      </c>
      <c r="J21" s="24">
        <v>303</v>
      </c>
      <c r="K21" s="29"/>
    </row>
    <row r="22" spans="1:11" ht="15" customHeight="1">
      <c r="A22" s="10"/>
      <c r="B22" s="11" t="s">
        <v>17</v>
      </c>
      <c r="C22" s="54">
        <f t="shared" si="0"/>
        <v>7162</v>
      </c>
      <c r="D22" s="55">
        <v>6293</v>
      </c>
      <c r="E22" s="56">
        <v>4706</v>
      </c>
      <c r="F22" s="57">
        <v>1587</v>
      </c>
      <c r="G22" s="55">
        <v>399</v>
      </c>
      <c r="H22" s="56">
        <v>369</v>
      </c>
      <c r="I22" s="57">
        <v>30</v>
      </c>
      <c r="J22" s="54">
        <v>470</v>
      </c>
      <c r="K22" s="58" t="s">
        <v>31</v>
      </c>
    </row>
    <row r="23" spans="1:11" ht="15" customHeight="1">
      <c r="A23" s="42" t="s">
        <v>36</v>
      </c>
      <c r="B23" s="43" t="s">
        <v>19</v>
      </c>
      <c r="C23" s="44">
        <f aca="true" t="shared" si="4" ref="C23:C31">D23+G23+J23</f>
        <v>12607</v>
      </c>
      <c r="D23" s="45">
        <f aca="true" t="shared" si="5" ref="D23:J23">D24+D25</f>
        <v>11073</v>
      </c>
      <c r="E23" s="46">
        <f t="shared" si="5"/>
        <v>8197</v>
      </c>
      <c r="F23" s="47">
        <f t="shared" si="5"/>
        <v>2876</v>
      </c>
      <c r="G23" s="45">
        <f t="shared" si="5"/>
        <v>707</v>
      </c>
      <c r="H23" s="46">
        <f t="shared" si="5"/>
        <v>673</v>
      </c>
      <c r="I23" s="47">
        <f t="shared" si="5"/>
        <v>34</v>
      </c>
      <c r="J23" s="44">
        <f t="shared" si="5"/>
        <v>827</v>
      </c>
      <c r="K23" s="51">
        <v>1142</v>
      </c>
    </row>
    <row r="24" spans="1:11" ht="15" customHeight="1">
      <c r="A24" s="4"/>
      <c r="B24" s="5" t="s">
        <v>16</v>
      </c>
      <c r="C24" s="24">
        <f t="shared" si="4"/>
        <v>5567</v>
      </c>
      <c r="D24" s="25">
        <f>E24+F24</f>
        <v>4910</v>
      </c>
      <c r="E24" s="26">
        <v>3740</v>
      </c>
      <c r="F24" s="27">
        <v>1170</v>
      </c>
      <c r="G24" s="25">
        <f>H24+I24</f>
        <v>367</v>
      </c>
      <c r="H24" s="26">
        <v>346</v>
      </c>
      <c r="I24" s="27">
        <v>21</v>
      </c>
      <c r="J24" s="24">
        <v>290</v>
      </c>
      <c r="K24" s="29"/>
    </row>
    <row r="25" spans="1:11" ht="15" customHeight="1">
      <c r="A25" s="10"/>
      <c r="B25" s="11" t="s">
        <v>17</v>
      </c>
      <c r="C25" s="54">
        <f t="shared" si="4"/>
        <v>7040</v>
      </c>
      <c r="D25" s="55">
        <f>E25+F25</f>
        <v>6163</v>
      </c>
      <c r="E25" s="56">
        <v>4457</v>
      </c>
      <c r="F25" s="57">
        <v>1706</v>
      </c>
      <c r="G25" s="55">
        <f>H25+I25</f>
        <v>340</v>
      </c>
      <c r="H25" s="56">
        <v>327</v>
      </c>
      <c r="I25" s="57">
        <v>13</v>
      </c>
      <c r="J25" s="54">
        <v>537</v>
      </c>
      <c r="K25" s="58" t="s">
        <v>31</v>
      </c>
    </row>
    <row r="26" spans="1:11" ht="15" customHeight="1">
      <c r="A26" s="42" t="s">
        <v>38</v>
      </c>
      <c r="B26" s="43" t="s">
        <v>19</v>
      </c>
      <c r="C26" s="44">
        <f>D26+G26+J26</f>
        <v>12520.458999999999</v>
      </c>
      <c r="D26" s="45">
        <f>D27+D28</f>
        <v>11107.55</v>
      </c>
      <c r="E26" s="46">
        <f>SUM(E27:E28)</f>
        <v>8256.66</v>
      </c>
      <c r="F26" s="47">
        <f>F27+F28</f>
        <v>2850.89</v>
      </c>
      <c r="G26" s="45">
        <f>G27+G28</f>
        <v>667.26</v>
      </c>
      <c r="H26" s="46">
        <f>H27+H28</f>
        <v>640.05</v>
      </c>
      <c r="I26" s="47">
        <f>I27+I28</f>
        <v>27.21</v>
      </c>
      <c r="J26" s="44">
        <f>J27+J28</f>
        <v>745.649</v>
      </c>
      <c r="K26" s="51">
        <v>999</v>
      </c>
    </row>
    <row r="27" spans="1:11" ht="15" customHeight="1">
      <c r="A27" s="4"/>
      <c r="B27" s="5" t="s">
        <v>16</v>
      </c>
      <c r="C27" s="24">
        <f>D27+G27+J27</f>
        <v>5539.039</v>
      </c>
      <c r="D27" s="25">
        <f>E27+F27</f>
        <v>4908.17</v>
      </c>
      <c r="E27" s="26">
        <v>3748.32</v>
      </c>
      <c r="F27" s="27">
        <v>1159.85</v>
      </c>
      <c r="G27" s="25">
        <f>H27+I27</f>
        <v>369.67</v>
      </c>
      <c r="H27" s="26">
        <v>351.61</v>
      </c>
      <c r="I27" s="27">
        <v>18.06</v>
      </c>
      <c r="J27" s="24">
        <v>261.199</v>
      </c>
      <c r="K27" s="29"/>
    </row>
    <row r="28" spans="1:11" ht="15" customHeight="1">
      <c r="A28" s="10"/>
      <c r="B28" s="11" t="s">
        <v>17</v>
      </c>
      <c r="C28" s="54">
        <f>D28+G28+J28</f>
        <v>6981.42</v>
      </c>
      <c r="D28" s="55">
        <f>E28+F28</f>
        <v>6199.38</v>
      </c>
      <c r="E28" s="56">
        <v>4508.34</v>
      </c>
      <c r="F28" s="57">
        <v>1691.04</v>
      </c>
      <c r="G28" s="55">
        <f>H28+I28</f>
        <v>297.59</v>
      </c>
      <c r="H28" s="56">
        <v>288.44</v>
      </c>
      <c r="I28" s="57">
        <v>9.15</v>
      </c>
      <c r="J28" s="54">
        <v>484.45</v>
      </c>
      <c r="K28" s="58" t="s">
        <v>31</v>
      </c>
    </row>
    <row r="29" spans="1:11" ht="15" customHeight="1">
      <c r="A29" s="42" t="s">
        <v>41</v>
      </c>
      <c r="B29" s="43" t="s">
        <v>19</v>
      </c>
      <c r="C29" s="44">
        <f>D29+G29+J29</f>
        <v>12468</v>
      </c>
      <c r="D29" s="45">
        <f>D30+D31</f>
        <v>11013</v>
      </c>
      <c r="E29" s="46">
        <f>SUM(E30:E31)</f>
        <v>8330</v>
      </c>
      <c r="F29" s="47">
        <f>F30+F31</f>
        <v>2683</v>
      </c>
      <c r="G29" s="45">
        <f>G30+G31</f>
        <v>713</v>
      </c>
      <c r="H29" s="46">
        <f>H30+H31</f>
        <v>679</v>
      </c>
      <c r="I29" s="47">
        <f>I30+I31</f>
        <v>34</v>
      </c>
      <c r="J29" s="44">
        <f>J30+J31</f>
        <v>742</v>
      </c>
      <c r="K29" s="51">
        <v>983</v>
      </c>
    </row>
    <row r="30" spans="1:11" s="69" customFormat="1" ht="15" customHeight="1">
      <c r="A30" s="62"/>
      <c r="B30" s="63" t="s">
        <v>16</v>
      </c>
      <c r="C30" s="64">
        <f t="shared" si="4"/>
        <v>5644</v>
      </c>
      <c r="D30" s="65">
        <f>E30+F30</f>
        <v>4972</v>
      </c>
      <c r="E30" s="66">
        <v>3804</v>
      </c>
      <c r="F30" s="67">
        <v>1168</v>
      </c>
      <c r="G30" s="65">
        <f>H30+I30</f>
        <v>401</v>
      </c>
      <c r="H30" s="66">
        <v>380</v>
      </c>
      <c r="I30" s="67">
        <v>21</v>
      </c>
      <c r="J30" s="64">
        <v>271</v>
      </c>
      <c r="K30" s="68"/>
    </row>
    <row r="31" spans="1:11" ht="15" customHeight="1">
      <c r="A31" s="10"/>
      <c r="B31" s="11" t="s">
        <v>17</v>
      </c>
      <c r="C31" s="54">
        <f t="shared" si="4"/>
        <v>6824</v>
      </c>
      <c r="D31" s="55">
        <f>E31+F31</f>
        <v>6041</v>
      </c>
      <c r="E31" s="56">
        <v>4526</v>
      </c>
      <c r="F31" s="57">
        <v>1515</v>
      </c>
      <c r="G31" s="55">
        <f>H31+I31</f>
        <v>312</v>
      </c>
      <c r="H31" s="56">
        <v>299</v>
      </c>
      <c r="I31" s="57">
        <v>13</v>
      </c>
      <c r="J31" s="54">
        <v>471</v>
      </c>
      <c r="K31" s="58" t="s">
        <v>31</v>
      </c>
    </row>
    <row r="32" spans="1:14" ht="15" customHeight="1">
      <c r="A32" s="42" t="s">
        <v>61</v>
      </c>
      <c r="B32" s="43" t="s">
        <v>19</v>
      </c>
      <c r="C32" s="44">
        <f aca="true" t="shared" si="6" ref="C32:C37">D32+G32+J32</f>
        <v>12339</v>
      </c>
      <c r="D32" s="45">
        <f>D33+D34</f>
        <v>10888</v>
      </c>
      <c r="E32" s="46">
        <f>SUM(E33:E34)</f>
        <v>7627</v>
      </c>
      <c r="F32" s="47">
        <f>F33+F34</f>
        <v>3261</v>
      </c>
      <c r="G32" s="45">
        <f>G33+G34</f>
        <v>761</v>
      </c>
      <c r="H32" s="46">
        <f>H33+H34</f>
        <v>727</v>
      </c>
      <c r="I32" s="47">
        <f>I33+I34</f>
        <v>34</v>
      </c>
      <c r="J32" s="44">
        <f>J33+J34</f>
        <v>690</v>
      </c>
      <c r="K32" s="51">
        <v>914</v>
      </c>
      <c r="N32" s="2" t="s">
        <v>62</v>
      </c>
    </row>
    <row r="33" spans="1:14" ht="15" customHeight="1">
      <c r="A33" s="62"/>
      <c r="B33" s="63" t="s">
        <v>16</v>
      </c>
      <c r="C33" s="64">
        <f t="shared" si="6"/>
        <v>5579</v>
      </c>
      <c r="D33" s="65">
        <f>E33+F33</f>
        <v>4874</v>
      </c>
      <c r="E33" s="66">
        <v>3455</v>
      </c>
      <c r="F33" s="67">
        <v>1419</v>
      </c>
      <c r="G33" s="65">
        <f>H33+I33</f>
        <v>454</v>
      </c>
      <c r="H33" s="66">
        <v>434</v>
      </c>
      <c r="I33" s="67">
        <v>20</v>
      </c>
      <c r="J33" s="64">
        <v>251</v>
      </c>
      <c r="K33" s="70"/>
      <c r="N33" s="2" t="s">
        <v>63</v>
      </c>
    </row>
    <row r="34" spans="1:14" ht="15" customHeight="1">
      <c r="A34" s="10"/>
      <c r="B34" s="11" t="s">
        <v>17</v>
      </c>
      <c r="C34" s="54">
        <f t="shared" si="6"/>
        <v>6760</v>
      </c>
      <c r="D34" s="55">
        <f>E34+F34</f>
        <v>6014</v>
      </c>
      <c r="E34" s="56">
        <v>4172</v>
      </c>
      <c r="F34" s="57">
        <v>1842</v>
      </c>
      <c r="G34" s="55">
        <f>H34+I34</f>
        <v>307</v>
      </c>
      <c r="H34" s="56">
        <v>293</v>
      </c>
      <c r="I34" s="57">
        <v>14</v>
      </c>
      <c r="J34" s="54">
        <v>439</v>
      </c>
      <c r="K34" s="58" t="s">
        <v>31</v>
      </c>
      <c r="N34" s="2" t="s">
        <v>64</v>
      </c>
    </row>
    <row r="35" spans="1:11" ht="15" customHeight="1">
      <c r="A35" s="42" t="s">
        <v>78</v>
      </c>
      <c r="B35" s="43" t="s">
        <v>19</v>
      </c>
      <c r="C35" s="44">
        <f t="shared" si="6"/>
        <v>12260</v>
      </c>
      <c r="D35" s="45">
        <f>D36+D37</f>
        <v>10877</v>
      </c>
      <c r="E35" s="46">
        <f>SUM(E36:E37)</f>
        <v>7680</v>
      </c>
      <c r="F35" s="47">
        <f>F36+F37</f>
        <v>3197</v>
      </c>
      <c r="G35" s="45">
        <f>G36+G37</f>
        <v>720</v>
      </c>
      <c r="H35" s="46">
        <f>H36+H37</f>
        <v>689</v>
      </c>
      <c r="I35" s="47">
        <f>I36+I37</f>
        <v>31</v>
      </c>
      <c r="J35" s="44">
        <f>J36+J37</f>
        <v>663</v>
      </c>
      <c r="K35" s="51">
        <v>814</v>
      </c>
    </row>
    <row r="36" spans="1:11" ht="15" customHeight="1">
      <c r="A36" s="62"/>
      <c r="B36" s="63" t="s">
        <v>16</v>
      </c>
      <c r="C36" s="64">
        <f t="shared" si="6"/>
        <v>5522</v>
      </c>
      <c r="D36" s="65">
        <f>E36+F36</f>
        <v>4856</v>
      </c>
      <c r="E36" s="66">
        <v>3491</v>
      </c>
      <c r="F36" s="67">
        <v>1365</v>
      </c>
      <c r="G36" s="65">
        <f>H36+I36</f>
        <v>424</v>
      </c>
      <c r="H36" s="66">
        <v>409</v>
      </c>
      <c r="I36" s="67">
        <v>15</v>
      </c>
      <c r="J36" s="64">
        <v>242</v>
      </c>
      <c r="K36" s="68" t="s">
        <v>79</v>
      </c>
    </row>
    <row r="37" spans="1:11" ht="15" customHeight="1">
      <c r="A37" s="10"/>
      <c r="B37" s="11" t="s">
        <v>17</v>
      </c>
      <c r="C37" s="54">
        <f t="shared" si="6"/>
        <v>6738</v>
      </c>
      <c r="D37" s="55">
        <f>E37+F37</f>
        <v>6021</v>
      </c>
      <c r="E37" s="56">
        <v>4189</v>
      </c>
      <c r="F37" s="57">
        <v>1832</v>
      </c>
      <c r="G37" s="55">
        <f>H37+I37</f>
        <v>296</v>
      </c>
      <c r="H37" s="56">
        <v>280</v>
      </c>
      <c r="I37" s="57">
        <v>16</v>
      </c>
      <c r="J37" s="54">
        <v>421</v>
      </c>
      <c r="K37" s="58" t="s">
        <v>31</v>
      </c>
    </row>
    <row r="38" spans="1:11" ht="15" customHeight="1">
      <c r="A38" s="42" t="s">
        <v>81</v>
      </c>
      <c r="B38" s="43" t="s">
        <v>19</v>
      </c>
      <c r="C38" s="44">
        <f aca="true" t="shared" si="7" ref="C38:C43">D38+G38+J38</f>
        <v>12280</v>
      </c>
      <c r="D38" s="45">
        <f>D39+D40</f>
        <v>10787</v>
      </c>
      <c r="E38" s="46">
        <f>SUM(E39:E40)</f>
        <v>7653</v>
      </c>
      <c r="F38" s="47">
        <f>F39+F40</f>
        <v>3134</v>
      </c>
      <c r="G38" s="45">
        <f>G39+G40</f>
        <v>826</v>
      </c>
      <c r="H38" s="46">
        <f>H39+H40</f>
        <v>791</v>
      </c>
      <c r="I38" s="47">
        <f>I39+I40</f>
        <v>35</v>
      </c>
      <c r="J38" s="44">
        <f>J39+J40</f>
        <v>667</v>
      </c>
      <c r="K38" s="51">
        <v>810</v>
      </c>
    </row>
    <row r="39" spans="1:11" ht="15" customHeight="1">
      <c r="A39" s="62"/>
      <c r="B39" s="63" t="s">
        <v>16</v>
      </c>
      <c r="C39" s="64">
        <f t="shared" si="7"/>
        <v>5489</v>
      </c>
      <c r="D39" s="65">
        <f>E39+F39</f>
        <v>4725</v>
      </c>
      <c r="E39" s="66">
        <v>3403</v>
      </c>
      <c r="F39" s="67">
        <v>1322</v>
      </c>
      <c r="G39" s="65">
        <f>H39+I39</f>
        <v>514</v>
      </c>
      <c r="H39" s="66">
        <v>497</v>
      </c>
      <c r="I39" s="67">
        <v>17</v>
      </c>
      <c r="J39" s="64">
        <v>250</v>
      </c>
      <c r="K39" s="68" t="s">
        <v>31</v>
      </c>
    </row>
    <row r="40" spans="1:11" ht="15" customHeight="1">
      <c r="A40" s="10"/>
      <c r="B40" s="11" t="s">
        <v>17</v>
      </c>
      <c r="C40" s="54">
        <f t="shared" si="7"/>
        <v>6791</v>
      </c>
      <c r="D40" s="55">
        <f>E40+F40</f>
        <v>6062</v>
      </c>
      <c r="E40" s="56">
        <v>4250</v>
      </c>
      <c r="F40" s="57">
        <v>1812</v>
      </c>
      <c r="G40" s="55">
        <f>H40+I40</f>
        <v>312</v>
      </c>
      <c r="H40" s="56">
        <v>294</v>
      </c>
      <c r="I40" s="57">
        <v>18</v>
      </c>
      <c r="J40" s="54">
        <v>417</v>
      </c>
      <c r="K40" s="58" t="s">
        <v>31</v>
      </c>
    </row>
    <row r="41" spans="1:11" ht="15" customHeight="1">
      <c r="A41" s="319" t="s">
        <v>83</v>
      </c>
      <c r="B41" s="43" t="s">
        <v>19</v>
      </c>
      <c r="C41" s="44">
        <f t="shared" si="7"/>
        <v>12636</v>
      </c>
      <c r="D41" s="45">
        <f>D42+D43</f>
        <v>10992</v>
      </c>
      <c r="E41" s="46">
        <f>SUM(E42:E43)</f>
        <v>7907</v>
      </c>
      <c r="F41" s="47">
        <f>F42+F43</f>
        <v>3085</v>
      </c>
      <c r="G41" s="45">
        <f>G42+G43</f>
        <v>980</v>
      </c>
      <c r="H41" s="46">
        <f>H42+H43</f>
        <v>944</v>
      </c>
      <c r="I41" s="47">
        <f>I42+I43</f>
        <v>36</v>
      </c>
      <c r="J41" s="44">
        <f>J42+J43</f>
        <v>664</v>
      </c>
      <c r="K41" s="51">
        <v>742</v>
      </c>
    </row>
    <row r="42" spans="1:11" ht="15" customHeight="1">
      <c r="A42" s="62"/>
      <c r="B42" s="63" t="s">
        <v>16</v>
      </c>
      <c r="C42" s="64">
        <f t="shared" si="7"/>
        <v>5675</v>
      </c>
      <c r="D42" s="65">
        <f>E42+F42</f>
        <v>4763</v>
      </c>
      <c r="E42" s="66">
        <v>3453</v>
      </c>
      <c r="F42" s="67">
        <v>1310</v>
      </c>
      <c r="G42" s="65">
        <f>H42+I42</f>
        <v>659</v>
      </c>
      <c r="H42" s="66">
        <v>643</v>
      </c>
      <c r="I42" s="67">
        <v>16</v>
      </c>
      <c r="J42" s="64">
        <v>253</v>
      </c>
      <c r="K42" s="320"/>
    </row>
    <row r="43" spans="1:11" ht="15" customHeight="1">
      <c r="A43" s="10"/>
      <c r="B43" s="11" t="s">
        <v>17</v>
      </c>
      <c r="C43" s="54">
        <f t="shared" si="7"/>
        <v>6961</v>
      </c>
      <c r="D43" s="55">
        <f>E43+F43</f>
        <v>6229</v>
      </c>
      <c r="E43" s="56">
        <v>4454</v>
      </c>
      <c r="F43" s="57">
        <v>1775</v>
      </c>
      <c r="G43" s="55">
        <f>H43+I43</f>
        <v>321</v>
      </c>
      <c r="H43" s="56">
        <v>301</v>
      </c>
      <c r="I43" s="57">
        <v>20</v>
      </c>
      <c r="J43" s="54">
        <v>411</v>
      </c>
      <c r="K43" s="58"/>
    </row>
    <row r="44" spans="1:11" ht="15" customHeight="1">
      <c r="A44" s="319" t="s">
        <v>85</v>
      </c>
      <c r="B44" s="43" t="s">
        <v>19</v>
      </c>
      <c r="C44" s="44">
        <f>D44+G44+J44</f>
        <v>12840</v>
      </c>
      <c r="D44" s="45">
        <f>D45+D46</f>
        <v>10910</v>
      </c>
      <c r="E44" s="46">
        <f>SUM(E45:E46)</f>
        <v>8065</v>
      </c>
      <c r="F44" s="47">
        <f>F45+F46</f>
        <v>2845</v>
      </c>
      <c r="G44" s="45">
        <f>G45+G46</f>
        <v>1290</v>
      </c>
      <c r="H44" s="46">
        <f>H45+H46</f>
        <v>1247</v>
      </c>
      <c r="I44" s="47">
        <f>I45+I46</f>
        <v>43</v>
      </c>
      <c r="J44" s="44">
        <f>J45+J46</f>
        <v>640</v>
      </c>
      <c r="K44" s="51">
        <v>701</v>
      </c>
    </row>
    <row r="45" spans="1:11" ht="15" customHeight="1">
      <c r="A45" s="62"/>
      <c r="B45" s="63" t="s">
        <v>16</v>
      </c>
      <c r="C45" s="64">
        <f>D45+G45+J45</f>
        <v>5793</v>
      </c>
      <c r="D45" s="65">
        <f>E45+F45</f>
        <v>4733</v>
      </c>
      <c r="E45" s="66">
        <v>3543</v>
      </c>
      <c r="F45" s="67">
        <v>1190</v>
      </c>
      <c r="G45" s="65">
        <f>H45+I45</f>
        <v>817</v>
      </c>
      <c r="H45" s="66">
        <v>797</v>
      </c>
      <c r="I45" s="67">
        <v>20</v>
      </c>
      <c r="J45" s="64">
        <v>243</v>
      </c>
      <c r="K45" s="320"/>
    </row>
    <row r="46" spans="1:11" ht="15" customHeight="1">
      <c r="A46" s="10"/>
      <c r="B46" s="11" t="s">
        <v>17</v>
      </c>
      <c r="C46" s="54">
        <f>D46+G46+J46</f>
        <v>7047</v>
      </c>
      <c r="D46" s="55">
        <f>E46+F46</f>
        <v>6177</v>
      </c>
      <c r="E46" s="56">
        <v>4522</v>
      </c>
      <c r="F46" s="57">
        <v>1655</v>
      </c>
      <c r="G46" s="55">
        <f>H46+I46</f>
        <v>473</v>
      </c>
      <c r="H46" s="56">
        <v>450</v>
      </c>
      <c r="I46" s="57">
        <v>23</v>
      </c>
      <c r="J46" s="54">
        <v>397</v>
      </c>
      <c r="K46" s="58"/>
    </row>
    <row r="47" spans="1:11" ht="15" customHeight="1">
      <c r="A47" s="319" t="s">
        <v>89</v>
      </c>
      <c r="B47" s="43" t="s">
        <v>19</v>
      </c>
      <c r="C47" s="44">
        <f>D47+G47+J47</f>
        <v>12873</v>
      </c>
      <c r="D47" s="45">
        <f>D48+D49</f>
        <v>10967</v>
      </c>
      <c r="E47" s="46">
        <f>SUM(E48:E49)</f>
        <v>8099</v>
      </c>
      <c r="F47" s="47">
        <f>F48+F49</f>
        <v>2868</v>
      </c>
      <c r="G47" s="45">
        <f>G48+G49</f>
        <v>1291</v>
      </c>
      <c r="H47" s="46">
        <f>H48+H49</f>
        <v>1248</v>
      </c>
      <c r="I47" s="47">
        <f>I48+I49</f>
        <v>43</v>
      </c>
      <c r="J47" s="44">
        <f>J48+J49</f>
        <v>615</v>
      </c>
      <c r="K47" s="51">
        <v>632</v>
      </c>
    </row>
    <row r="48" spans="1:11" ht="15" customHeight="1">
      <c r="A48" s="422"/>
      <c r="B48" s="423" t="s">
        <v>16</v>
      </c>
      <c r="C48" s="424">
        <f>D48+G48+J48</f>
        <v>5893</v>
      </c>
      <c r="D48" s="65">
        <f>E48+F48</f>
        <v>4789</v>
      </c>
      <c r="E48" s="425">
        <v>3613</v>
      </c>
      <c r="F48" s="426">
        <v>1176</v>
      </c>
      <c r="G48" s="65">
        <f>H48+I48</f>
        <v>869</v>
      </c>
      <c r="H48" s="425">
        <v>849</v>
      </c>
      <c r="I48" s="426">
        <v>20</v>
      </c>
      <c r="J48" s="424">
        <v>235</v>
      </c>
      <c r="K48" s="427" t="s">
        <v>31</v>
      </c>
    </row>
    <row r="49" spans="1:11" ht="15" customHeight="1">
      <c r="A49" s="428"/>
      <c r="B49" s="429" t="s">
        <v>17</v>
      </c>
      <c r="C49" s="430">
        <f>D49+G49+J49</f>
        <v>6980</v>
      </c>
      <c r="D49" s="55">
        <f>E49+F49</f>
        <v>6178</v>
      </c>
      <c r="E49" s="431">
        <v>4486</v>
      </c>
      <c r="F49" s="432">
        <v>1692</v>
      </c>
      <c r="G49" s="55">
        <f>H49+I49</f>
        <v>422</v>
      </c>
      <c r="H49" s="431">
        <v>399</v>
      </c>
      <c r="I49" s="432">
        <v>23</v>
      </c>
      <c r="J49" s="430">
        <v>380</v>
      </c>
      <c r="K49" s="58" t="s">
        <v>31</v>
      </c>
    </row>
    <row r="50" spans="1:11" ht="15" customHeight="1">
      <c r="A50" s="5"/>
      <c r="B50" s="5"/>
      <c r="C50" s="59"/>
      <c r="D50" s="60"/>
      <c r="E50" s="59"/>
      <c r="F50" s="59"/>
      <c r="G50" s="60"/>
      <c r="H50" s="59"/>
      <c r="I50" s="59"/>
      <c r="J50" s="59"/>
      <c r="K50" s="61"/>
    </row>
    <row r="51" ht="15" customHeight="1">
      <c r="A51" s="2" t="s">
        <v>88</v>
      </c>
    </row>
    <row r="52" ht="15" customHeight="1">
      <c r="A52" s="23" t="s">
        <v>24</v>
      </c>
    </row>
    <row r="53" ht="15" customHeight="1">
      <c r="A53" s="23" t="s">
        <v>25</v>
      </c>
    </row>
    <row r="56" spans="2:5" ht="15" customHeight="1">
      <c r="B56" s="34"/>
      <c r="C56" s="30" t="s">
        <v>6</v>
      </c>
      <c r="D56" s="30" t="s">
        <v>7</v>
      </c>
      <c r="E56" s="30" t="s">
        <v>8</v>
      </c>
    </row>
    <row r="57" spans="2:5" ht="15" customHeight="1">
      <c r="B57" s="31" t="s">
        <v>13</v>
      </c>
      <c r="C57" s="31">
        <v>12365</v>
      </c>
      <c r="D57" s="31">
        <v>1199</v>
      </c>
      <c r="E57" s="31">
        <v>654</v>
      </c>
    </row>
    <row r="58" spans="2:5" ht="15" customHeight="1">
      <c r="B58" s="31" t="s">
        <v>0</v>
      </c>
      <c r="C58" s="31">
        <v>12111</v>
      </c>
      <c r="D58" s="31">
        <v>1230</v>
      </c>
      <c r="E58" s="31">
        <v>625</v>
      </c>
    </row>
    <row r="59" spans="2:5" ht="15" customHeight="1">
      <c r="B59" s="31" t="s">
        <v>1</v>
      </c>
      <c r="C59" s="31">
        <v>11985</v>
      </c>
      <c r="D59" s="31">
        <v>1116</v>
      </c>
      <c r="E59" s="31">
        <v>598</v>
      </c>
    </row>
    <row r="60" spans="2:5" ht="15" customHeight="1">
      <c r="B60" s="31" t="s">
        <v>14</v>
      </c>
      <c r="C60" s="32">
        <v>11665</v>
      </c>
      <c r="D60" s="31">
        <v>1305</v>
      </c>
      <c r="E60" s="31">
        <v>648</v>
      </c>
    </row>
    <row r="61" spans="2:5" ht="15" customHeight="1">
      <c r="B61" s="31" t="s">
        <v>21</v>
      </c>
      <c r="C61" s="32">
        <v>11328</v>
      </c>
      <c r="D61" s="31">
        <v>1126</v>
      </c>
      <c r="E61" s="31">
        <v>702</v>
      </c>
    </row>
    <row r="70" spans="1:11" s="41" customFormat="1" ht="1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s="41" customFormat="1" ht="1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s="41" customFormat="1" ht="1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="41" customFormat="1" ht="15" customHeight="1"/>
    <row r="74" s="41" customFormat="1" ht="15" customHeight="1"/>
    <row r="75" s="41" customFormat="1" ht="15" customHeight="1"/>
    <row r="76" s="41" customFormat="1" ht="15" customHeight="1"/>
    <row r="77" s="41" customFormat="1" ht="15" customHeight="1"/>
    <row r="78" s="41" customFormat="1" ht="15" customHeight="1"/>
    <row r="79" s="41" customFormat="1" ht="15" customHeight="1"/>
    <row r="80" s="41" customFormat="1" ht="15" customHeight="1"/>
    <row r="81" s="41" customFormat="1" ht="15" customHeight="1"/>
    <row r="82" s="41" customFormat="1" ht="15" customHeight="1"/>
    <row r="83" s="41" customFormat="1" ht="15" customHeight="1"/>
    <row r="84" s="41" customFormat="1" ht="15" customHeight="1"/>
    <row r="85" s="41" customFormat="1" ht="15" customHeight="1"/>
    <row r="86" s="41" customFormat="1" ht="15" customHeight="1"/>
    <row r="87" s="41" customFormat="1" ht="15" customHeight="1"/>
    <row r="88" s="41" customFormat="1" ht="15" customHeight="1"/>
    <row r="89" s="41" customFormat="1" ht="15" customHeight="1"/>
    <row r="90" s="41" customFormat="1" ht="15" customHeight="1"/>
    <row r="91" s="41" customFormat="1" ht="15" customHeight="1"/>
    <row r="92" s="41" customFormat="1" ht="15" customHeight="1"/>
    <row r="93" s="41" customFormat="1" ht="15" customHeight="1"/>
    <row r="94" s="41" customFormat="1" ht="15" customHeight="1"/>
    <row r="95" s="41" customFormat="1" ht="15" customHeight="1"/>
    <row r="96" s="41" customFormat="1" ht="15" customHeight="1"/>
    <row r="97" s="41" customFormat="1" ht="15" customHeight="1"/>
    <row r="98" s="41" customFormat="1" ht="15" customHeight="1"/>
    <row r="99" s="41" customFormat="1" ht="15" customHeight="1"/>
    <row r="100" s="41" customFormat="1" ht="15" customHeight="1"/>
    <row r="101" s="41" customFormat="1" ht="15" customHeight="1"/>
    <row r="102" s="41" customFormat="1" ht="15" customHeight="1"/>
    <row r="103" s="41" customFormat="1" ht="15" customHeight="1"/>
    <row r="104" s="41" customFormat="1" ht="15" customHeight="1"/>
    <row r="105" s="41" customFormat="1" ht="15" customHeight="1"/>
    <row r="106" s="41" customFormat="1" ht="15" customHeight="1"/>
    <row r="107" s="41" customFormat="1" ht="15" customHeight="1"/>
    <row r="108" s="41" customFormat="1" ht="15" customHeight="1"/>
    <row r="109" s="41" customFormat="1" ht="15" customHeight="1"/>
    <row r="110" s="41" customFormat="1" ht="15" customHeight="1"/>
    <row r="111" s="41" customFormat="1" ht="15" customHeight="1"/>
    <row r="112" s="41" customFormat="1" ht="15" customHeight="1"/>
    <row r="113" s="41" customFormat="1" ht="15" customHeight="1"/>
    <row r="114" s="41" customFormat="1" ht="15" customHeight="1"/>
    <row r="115" s="41" customFormat="1" ht="15" customHeight="1"/>
    <row r="116" s="41" customFormat="1" ht="15" customHeight="1"/>
    <row r="117" s="41" customFormat="1" ht="15" customHeight="1"/>
    <row r="118" s="41" customFormat="1" ht="15" customHeight="1"/>
    <row r="119" s="41" customFormat="1" ht="15" customHeight="1"/>
    <row r="120" s="41" customFormat="1" ht="15" customHeight="1"/>
    <row r="121" s="41" customFormat="1" ht="15" customHeight="1"/>
    <row r="122" s="41" customFormat="1" ht="15" customHeight="1"/>
    <row r="123" s="41" customFormat="1" ht="15" customHeight="1"/>
    <row r="124" s="41" customFormat="1" ht="15" customHeight="1"/>
    <row r="125" s="41" customFormat="1" ht="15" customHeight="1"/>
    <row r="126" s="41" customFormat="1" ht="15" customHeight="1"/>
    <row r="127" s="41" customFormat="1" ht="15" customHeight="1"/>
    <row r="128" s="41" customFormat="1" ht="15" customHeight="1"/>
    <row r="129" s="41" customFormat="1" ht="15" customHeight="1"/>
    <row r="130" s="41" customFormat="1" ht="15" customHeight="1"/>
    <row r="131" s="41" customFormat="1" ht="15" customHeight="1"/>
    <row r="132" s="41" customFormat="1" ht="15" customHeight="1"/>
    <row r="133" s="41" customFormat="1" ht="15" customHeight="1"/>
    <row r="134" s="41" customFormat="1" ht="15" customHeight="1"/>
    <row r="135" s="41" customFormat="1" ht="15" customHeight="1"/>
    <row r="136" s="41" customFormat="1" ht="15" customHeight="1"/>
    <row r="137" s="41" customFormat="1" ht="15" customHeight="1"/>
    <row r="138" s="41" customFormat="1" ht="15" customHeight="1"/>
    <row r="139" s="41" customFormat="1" ht="15" customHeight="1"/>
    <row r="140" s="41" customFormat="1" ht="15" customHeight="1"/>
    <row r="141" s="41" customFormat="1" ht="15" customHeight="1"/>
    <row r="142" s="41" customFormat="1" ht="15" customHeight="1"/>
    <row r="143" s="41" customFormat="1" ht="15" customHeight="1"/>
    <row r="144" s="41" customFormat="1" ht="15" customHeight="1"/>
    <row r="145" s="41" customFormat="1" ht="15" customHeight="1"/>
    <row r="146" s="41" customFormat="1" ht="15" customHeight="1"/>
    <row r="147" s="41" customFormat="1" ht="15" customHeight="1"/>
    <row r="148" s="41" customFormat="1" ht="15" customHeight="1"/>
    <row r="149" s="41" customFormat="1" ht="15" customHeight="1"/>
    <row r="150" s="41" customFormat="1" ht="15" customHeight="1"/>
    <row r="151" s="41" customFormat="1" ht="15" customHeight="1"/>
    <row r="152" s="41" customFormat="1" ht="15" customHeight="1"/>
    <row r="153" spans="1:11" ht="15" customHeight="1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</row>
    <row r="154" spans="1:11" ht="15" customHeight="1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</row>
    <row r="155" spans="1:11" ht="15" customHeight="1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</row>
  </sheetData>
  <sheetProtection/>
  <mergeCells count="7">
    <mergeCell ref="A3:B4"/>
    <mergeCell ref="J4:J5"/>
    <mergeCell ref="K3:K5"/>
    <mergeCell ref="C3:J3"/>
    <mergeCell ref="G4:I4"/>
    <mergeCell ref="D4:F4"/>
    <mergeCell ref="C4:C5"/>
  </mergeCells>
  <printOptions/>
  <pageMargins left="0.7874015748031497" right="0.7874015748031497" top="0" bottom="0" header="0.5118110236220472" footer="0.5118110236220472"/>
  <pageSetup fitToHeight="1" fitToWidth="1" horizontalDpi="600" verticalDpi="600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54"/>
  <sheetViews>
    <sheetView zoomScalePageLayoutView="0" workbookViewId="0" topLeftCell="A1">
      <pane ySplit="5" topLeftCell="A51" activePane="bottomLeft" state="frozen"/>
      <selection pane="topLeft" activeCell="A1" sqref="A1"/>
      <selection pane="bottomLeft" activeCell="A1" sqref="A1"/>
    </sheetView>
  </sheetViews>
  <sheetFormatPr defaultColWidth="9.875" defaultRowHeight="15" customHeight="1"/>
  <cols>
    <col min="1" max="1" width="5.625" style="123" customWidth="1"/>
    <col min="2" max="2" width="13.875" style="123" customWidth="1"/>
    <col min="3" max="11" width="9.875" style="123" customWidth="1"/>
    <col min="12" max="12" width="12.375" style="123" customWidth="1"/>
    <col min="13" max="14" width="12.25390625" style="71" hidden="1" customWidth="1"/>
    <col min="15" max="15" width="7.875" style="71" hidden="1" customWidth="1"/>
    <col min="16" max="20" width="8.75390625" style="71" hidden="1" customWidth="1"/>
    <col min="21" max="21" width="12.00390625" style="71" hidden="1" customWidth="1"/>
    <col min="22" max="22" width="11.875" style="71" hidden="1" customWidth="1"/>
    <col min="23" max="24" width="8.75390625" style="71" hidden="1" customWidth="1"/>
    <col min="25" max="25" width="9.25390625" style="123" customWidth="1"/>
    <col min="26" max="26" width="8.00390625" style="123" bestFit="1" customWidth="1"/>
    <col min="27" max="29" width="12.50390625" style="123" customWidth="1"/>
    <col min="30" max="30" width="13.625" style="123" customWidth="1"/>
    <col min="31" max="31" width="9.50390625" style="123" bestFit="1" customWidth="1"/>
    <col min="32" max="34" width="9.375" style="123" bestFit="1" customWidth="1"/>
    <col min="35" max="35" width="9.50390625" style="123" bestFit="1" customWidth="1"/>
    <col min="36" max="38" width="9.375" style="123" bestFit="1" customWidth="1"/>
    <col min="39" max="39" width="9.50390625" style="123" bestFit="1" customWidth="1"/>
    <col min="40" max="42" width="9.375" style="123" bestFit="1" customWidth="1"/>
    <col min="43" max="16384" width="9.875" style="123" customWidth="1"/>
  </cols>
  <sheetData>
    <row r="1" spans="1:2" ht="15" customHeight="1">
      <c r="A1" s="122" t="s">
        <v>2</v>
      </c>
      <c r="B1" s="122"/>
    </row>
    <row r="2" ht="15" customHeight="1" thickBot="1">
      <c r="L2" s="124" t="s">
        <v>26</v>
      </c>
    </row>
    <row r="3" spans="1:42" ht="15" customHeight="1">
      <c r="A3" s="363" t="s">
        <v>27</v>
      </c>
      <c r="B3" s="364"/>
      <c r="C3" s="367" t="s">
        <v>3</v>
      </c>
      <c r="D3" s="368"/>
      <c r="E3" s="368"/>
      <c r="F3" s="368"/>
      <c r="G3" s="368"/>
      <c r="H3" s="368"/>
      <c r="I3" s="368"/>
      <c r="J3" s="368"/>
      <c r="K3" s="369" t="s">
        <v>4</v>
      </c>
      <c r="L3" s="378" t="s">
        <v>59</v>
      </c>
      <c r="M3" s="378" t="s">
        <v>43</v>
      </c>
      <c r="N3" s="378" t="s">
        <v>60</v>
      </c>
      <c r="O3" s="355" t="s">
        <v>57</v>
      </c>
      <c r="P3" s="355"/>
      <c r="Q3" s="355"/>
      <c r="R3" s="355"/>
      <c r="S3" s="355"/>
      <c r="T3" s="355"/>
      <c r="U3" s="382" t="s">
        <v>44</v>
      </c>
      <c r="V3" s="383" t="s">
        <v>45</v>
      </c>
      <c r="W3" s="355" t="s">
        <v>58</v>
      </c>
      <c r="X3" s="356"/>
      <c r="Y3" s="381" t="s">
        <v>66</v>
      </c>
      <c r="Z3" s="381" t="s">
        <v>67</v>
      </c>
      <c r="AA3" s="354" t="s">
        <v>76</v>
      </c>
      <c r="AB3" s="355"/>
      <c r="AC3" s="355"/>
      <c r="AD3" s="356"/>
      <c r="AE3" s="354" t="s">
        <v>73</v>
      </c>
      <c r="AF3" s="355"/>
      <c r="AG3" s="355"/>
      <c r="AH3" s="356"/>
      <c r="AI3" s="354" t="s">
        <v>74</v>
      </c>
      <c r="AJ3" s="355"/>
      <c r="AK3" s="355"/>
      <c r="AL3" s="356"/>
      <c r="AM3" s="354" t="s">
        <v>75</v>
      </c>
      <c r="AN3" s="355"/>
      <c r="AO3" s="355"/>
      <c r="AP3" s="356"/>
    </row>
    <row r="4" spans="1:42" ht="15" customHeight="1">
      <c r="A4" s="365"/>
      <c r="B4" s="366"/>
      <c r="C4" s="372" t="s">
        <v>5</v>
      </c>
      <c r="D4" s="374" t="s">
        <v>6</v>
      </c>
      <c r="E4" s="375"/>
      <c r="F4" s="376"/>
      <c r="G4" s="374" t="s">
        <v>7</v>
      </c>
      <c r="H4" s="375"/>
      <c r="I4" s="377"/>
      <c r="J4" s="372" t="s">
        <v>8</v>
      </c>
      <c r="K4" s="370"/>
      <c r="L4" s="379"/>
      <c r="M4" s="379"/>
      <c r="N4" s="379"/>
      <c r="O4" s="73"/>
      <c r="P4" s="360" t="s">
        <v>52</v>
      </c>
      <c r="Q4" s="361"/>
      <c r="R4" s="73"/>
      <c r="S4" s="360" t="s">
        <v>56</v>
      </c>
      <c r="T4" s="362"/>
      <c r="U4" s="382"/>
      <c r="V4" s="383"/>
      <c r="W4" s="384"/>
      <c r="X4" s="385"/>
      <c r="Y4" s="381"/>
      <c r="Z4" s="381"/>
      <c r="AA4" s="357"/>
      <c r="AB4" s="358"/>
      <c r="AC4" s="358"/>
      <c r="AD4" s="359"/>
      <c r="AE4" s="357"/>
      <c r="AF4" s="358"/>
      <c r="AG4" s="358"/>
      <c r="AH4" s="359"/>
      <c r="AI4" s="357"/>
      <c r="AJ4" s="358"/>
      <c r="AK4" s="358"/>
      <c r="AL4" s="359"/>
      <c r="AM4" s="357"/>
      <c r="AN4" s="358"/>
      <c r="AO4" s="358"/>
      <c r="AP4" s="359"/>
    </row>
    <row r="5" spans="1:42" ht="132" thickBot="1">
      <c r="A5" s="75" t="s">
        <v>28</v>
      </c>
      <c r="B5" s="76"/>
      <c r="C5" s="373"/>
      <c r="D5" s="77" t="s">
        <v>9</v>
      </c>
      <c r="E5" s="78" t="s">
        <v>10</v>
      </c>
      <c r="F5" s="79" t="s">
        <v>11</v>
      </c>
      <c r="G5" s="77" t="s">
        <v>9</v>
      </c>
      <c r="H5" s="78" t="s">
        <v>12</v>
      </c>
      <c r="I5" s="80" t="s">
        <v>54</v>
      </c>
      <c r="J5" s="373"/>
      <c r="K5" s="371"/>
      <c r="L5" s="380"/>
      <c r="M5" s="380"/>
      <c r="N5" s="380"/>
      <c r="O5" s="81" t="s">
        <v>46</v>
      </c>
      <c r="P5" s="82" t="s">
        <v>50</v>
      </c>
      <c r="Q5" s="82" t="s">
        <v>51</v>
      </c>
      <c r="R5" s="83" t="s">
        <v>47</v>
      </c>
      <c r="S5" s="82" t="s">
        <v>53</v>
      </c>
      <c r="T5" s="82" t="s">
        <v>55</v>
      </c>
      <c r="U5" s="382"/>
      <c r="V5" s="383"/>
      <c r="W5" s="81" t="s">
        <v>48</v>
      </c>
      <c r="X5" s="83" t="s">
        <v>49</v>
      </c>
      <c r="Y5" s="372"/>
      <c r="Z5" s="372"/>
      <c r="AA5" s="72" t="s">
        <v>68</v>
      </c>
      <c r="AB5" s="82" t="s">
        <v>69</v>
      </c>
      <c r="AC5" s="84" t="s">
        <v>70</v>
      </c>
      <c r="AD5" s="85" t="s">
        <v>71</v>
      </c>
      <c r="AE5" s="72" t="s">
        <v>68</v>
      </c>
      <c r="AF5" s="82" t="s">
        <v>69</v>
      </c>
      <c r="AG5" s="84" t="s">
        <v>70</v>
      </c>
      <c r="AH5" s="85" t="s">
        <v>71</v>
      </c>
      <c r="AI5" s="72" t="s">
        <v>68</v>
      </c>
      <c r="AJ5" s="82" t="s">
        <v>69</v>
      </c>
      <c r="AK5" s="84" t="s">
        <v>70</v>
      </c>
      <c r="AL5" s="85" t="s">
        <v>71</v>
      </c>
      <c r="AM5" s="72" t="s">
        <v>68</v>
      </c>
      <c r="AN5" s="82" t="s">
        <v>69</v>
      </c>
      <c r="AO5" s="84" t="s">
        <v>70</v>
      </c>
      <c r="AP5" s="85" t="s">
        <v>71</v>
      </c>
    </row>
    <row r="6" spans="1:42" s="134" customFormat="1" ht="30" customHeight="1">
      <c r="A6" s="125" t="s">
        <v>14</v>
      </c>
      <c r="B6" s="86" t="s">
        <v>19</v>
      </c>
      <c r="C6" s="126">
        <v>13618</v>
      </c>
      <c r="D6" s="87">
        <v>11665</v>
      </c>
      <c r="E6" s="88">
        <v>8701</v>
      </c>
      <c r="F6" s="127">
        <v>2964</v>
      </c>
      <c r="G6" s="128">
        <v>1305</v>
      </c>
      <c r="H6" s="129">
        <v>928</v>
      </c>
      <c r="I6" s="130">
        <v>377</v>
      </c>
      <c r="J6" s="126">
        <v>648</v>
      </c>
      <c r="K6" s="131">
        <v>1828</v>
      </c>
      <c r="L6" s="132">
        <f>C6+K6</f>
        <v>15446</v>
      </c>
      <c r="M6" s="89">
        <f>D6+G6</f>
        <v>12970</v>
      </c>
      <c r="N6" s="90">
        <f>M6/L6</f>
        <v>0.8396995986015797</v>
      </c>
      <c r="O6" s="93">
        <f>D6/M6</f>
        <v>0.8993831919814957</v>
      </c>
      <c r="P6" s="93">
        <f>E6/D6</f>
        <v>0.7459065580797257</v>
      </c>
      <c r="Q6" s="93">
        <f>F6/C6</f>
        <v>0.2176531061829931</v>
      </c>
      <c r="R6" s="93">
        <f>G6/M6</f>
        <v>0.10061680801850424</v>
      </c>
      <c r="S6" s="93">
        <f>H6/G6</f>
        <v>0.7111111111111111</v>
      </c>
      <c r="T6" s="93">
        <f>I6/G6</f>
        <v>0.28888888888888886</v>
      </c>
      <c r="U6" s="92">
        <f>J6+K6</f>
        <v>2476</v>
      </c>
      <c r="V6" s="93">
        <f>U6/L6</f>
        <v>0.1603004013984203</v>
      </c>
      <c r="W6" s="93">
        <f>J6/U6</f>
        <v>0.2617124394184168</v>
      </c>
      <c r="X6" s="93">
        <f>K6/U6</f>
        <v>0.7382875605815832</v>
      </c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</row>
    <row r="7" spans="1:42" s="134" customFormat="1" ht="30" customHeight="1">
      <c r="A7" s="125" t="s">
        <v>18</v>
      </c>
      <c r="B7" s="86" t="s">
        <v>19</v>
      </c>
      <c r="C7" s="126">
        <v>13156</v>
      </c>
      <c r="D7" s="87">
        <v>11328</v>
      </c>
      <c r="E7" s="88">
        <v>8389</v>
      </c>
      <c r="F7" s="127">
        <v>2939</v>
      </c>
      <c r="G7" s="128">
        <v>1126</v>
      </c>
      <c r="H7" s="129">
        <v>773</v>
      </c>
      <c r="I7" s="130">
        <v>353</v>
      </c>
      <c r="J7" s="126">
        <v>702</v>
      </c>
      <c r="K7" s="131">
        <v>1745</v>
      </c>
      <c r="L7" s="135">
        <f aca="true" t="shared" si="0" ref="L7:L28">C7+K7</f>
        <v>14901</v>
      </c>
      <c r="M7" s="92">
        <f>D7+G7</f>
        <v>12454</v>
      </c>
      <c r="N7" s="93">
        <f aca="true" t="shared" si="1" ref="N7:N28">M7/L7</f>
        <v>0.8357828333668881</v>
      </c>
      <c r="O7" s="93">
        <f>D7/M7</f>
        <v>0.9095872811947968</v>
      </c>
      <c r="P7" s="93">
        <f>E7/D7</f>
        <v>0.7405543785310734</v>
      </c>
      <c r="Q7" s="93">
        <f>F7/C7</f>
        <v>0.22339616904834297</v>
      </c>
      <c r="R7" s="93">
        <f>G7/M7</f>
        <v>0.09041271880520314</v>
      </c>
      <c r="S7" s="93">
        <f>H7/G7</f>
        <v>0.6865008880994672</v>
      </c>
      <c r="T7" s="93">
        <f>I7/G7</f>
        <v>0.31349911190053287</v>
      </c>
      <c r="U7" s="92">
        <f>J7+K7</f>
        <v>2447</v>
      </c>
      <c r="V7" s="93">
        <f aca="true" t="shared" si="2" ref="V7:V28">U7/L7</f>
        <v>0.16421716663311187</v>
      </c>
      <c r="W7" s="93">
        <f>J7/U7</f>
        <v>0.2868818961994279</v>
      </c>
      <c r="X7" s="93">
        <f>K7/U7</f>
        <v>0.7131181038005722</v>
      </c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</row>
    <row r="8" spans="1:42" s="134" customFormat="1" ht="30" customHeight="1">
      <c r="A8" s="125" t="s">
        <v>22</v>
      </c>
      <c r="B8" s="86" t="s">
        <v>19</v>
      </c>
      <c r="C8" s="126">
        <v>13051</v>
      </c>
      <c r="D8" s="87">
        <v>11239</v>
      </c>
      <c r="E8" s="88">
        <v>8384</v>
      </c>
      <c r="F8" s="127">
        <v>2855</v>
      </c>
      <c r="G8" s="128">
        <v>1178</v>
      </c>
      <c r="H8" s="129">
        <v>756</v>
      </c>
      <c r="I8" s="130">
        <v>422</v>
      </c>
      <c r="J8" s="126">
        <v>634</v>
      </c>
      <c r="K8" s="131">
        <v>1579</v>
      </c>
      <c r="L8" s="135">
        <f t="shared" si="0"/>
        <v>14630</v>
      </c>
      <c r="M8" s="92">
        <f>D8+G8</f>
        <v>12417</v>
      </c>
      <c r="N8" s="93">
        <f t="shared" si="1"/>
        <v>0.8487354750512646</v>
      </c>
      <c r="O8" s="93">
        <f>D8/M8</f>
        <v>0.9051300636224531</v>
      </c>
      <c r="P8" s="93">
        <f>E8/D8</f>
        <v>0.7459738410890648</v>
      </c>
      <c r="Q8" s="93">
        <f>F8/C8</f>
        <v>0.2187571833575971</v>
      </c>
      <c r="R8" s="93">
        <f>G8/M8</f>
        <v>0.09486993637754691</v>
      </c>
      <c r="S8" s="93">
        <f>H8/G8</f>
        <v>0.6417657045840407</v>
      </c>
      <c r="T8" s="93">
        <f>I8/G8</f>
        <v>0.35823429541595925</v>
      </c>
      <c r="U8" s="92">
        <f>J8+K8</f>
        <v>2213</v>
      </c>
      <c r="V8" s="93">
        <f t="shared" si="2"/>
        <v>0.15126452494873546</v>
      </c>
      <c r="W8" s="93">
        <f>J8/U8</f>
        <v>0.28648892905558065</v>
      </c>
      <c r="X8" s="93">
        <f>K8/U8</f>
        <v>0.7135110709444193</v>
      </c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</row>
    <row r="9" spans="1:42" s="144" customFormat="1" ht="30" customHeight="1" hidden="1">
      <c r="A9" s="136"/>
      <c r="B9" s="137" t="s">
        <v>16</v>
      </c>
      <c r="C9" s="138">
        <v>5693</v>
      </c>
      <c r="D9" s="139">
        <v>4758</v>
      </c>
      <c r="E9" s="140">
        <v>3533</v>
      </c>
      <c r="F9" s="141">
        <v>1225</v>
      </c>
      <c r="G9" s="139">
        <v>631</v>
      </c>
      <c r="H9" s="94">
        <v>332</v>
      </c>
      <c r="I9" s="142">
        <v>299</v>
      </c>
      <c r="J9" s="138">
        <v>304</v>
      </c>
      <c r="K9" s="99"/>
      <c r="L9" s="135">
        <f t="shared" si="0"/>
        <v>5693</v>
      </c>
      <c r="M9" s="95"/>
      <c r="N9" s="93">
        <f t="shared" si="1"/>
        <v>0</v>
      </c>
      <c r="O9" s="95"/>
      <c r="P9" s="95"/>
      <c r="Q9" s="95"/>
      <c r="R9" s="95"/>
      <c r="S9" s="95"/>
      <c r="T9" s="95"/>
      <c r="U9" s="95"/>
      <c r="V9" s="93">
        <f t="shared" si="2"/>
        <v>0</v>
      </c>
      <c r="W9" s="95"/>
      <c r="X9" s="95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</row>
    <row r="10" spans="1:42" s="144" customFormat="1" ht="30" customHeight="1" hidden="1">
      <c r="A10" s="145"/>
      <c r="B10" s="146" t="s">
        <v>17</v>
      </c>
      <c r="C10" s="147">
        <v>7358</v>
      </c>
      <c r="D10" s="148">
        <v>6481</v>
      </c>
      <c r="E10" s="149">
        <v>4851</v>
      </c>
      <c r="F10" s="150">
        <v>1630</v>
      </c>
      <c r="G10" s="148">
        <v>547</v>
      </c>
      <c r="H10" s="149">
        <v>424</v>
      </c>
      <c r="I10" s="151">
        <v>123</v>
      </c>
      <c r="J10" s="147">
        <v>330</v>
      </c>
      <c r="K10" s="96"/>
      <c r="L10" s="135">
        <f t="shared" si="0"/>
        <v>7358</v>
      </c>
      <c r="M10" s="95"/>
      <c r="N10" s="93">
        <f t="shared" si="1"/>
        <v>0</v>
      </c>
      <c r="O10" s="95"/>
      <c r="P10" s="95"/>
      <c r="Q10" s="95"/>
      <c r="R10" s="95"/>
      <c r="S10" s="95"/>
      <c r="T10" s="95"/>
      <c r="U10" s="95"/>
      <c r="V10" s="93">
        <f t="shared" si="2"/>
        <v>0</v>
      </c>
      <c r="W10" s="95"/>
      <c r="X10" s="95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</row>
    <row r="11" spans="1:42" s="134" customFormat="1" ht="30" customHeight="1">
      <c r="A11" s="125" t="s">
        <v>23</v>
      </c>
      <c r="B11" s="86" t="s">
        <v>19</v>
      </c>
      <c r="C11" s="126">
        <v>12893</v>
      </c>
      <c r="D11" s="87">
        <v>11088</v>
      </c>
      <c r="E11" s="88">
        <v>8311</v>
      </c>
      <c r="F11" s="127">
        <v>2777</v>
      </c>
      <c r="G11" s="128">
        <v>1184</v>
      </c>
      <c r="H11" s="129">
        <v>752</v>
      </c>
      <c r="I11" s="130">
        <v>432</v>
      </c>
      <c r="J11" s="126">
        <v>621</v>
      </c>
      <c r="K11" s="131">
        <v>1425</v>
      </c>
      <c r="L11" s="135">
        <f t="shared" si="0"/>
        <v>14318</v>
      </c>
      <c r="M11" s="92">
        <f>D11+G11</f>
        <v>12272</v>
      </c>
      <c r="N11" s="93">
        <f t="shared" si="1"/>
        <v>0.8571029473390138</v>
      </c>
      <c r="O11" s="93">
        <f>D11/M11</f>
        <v>0.9035202086049544</v>
      </c>
      <c r="P11" s="93">
        <f>E11/D11</f>
        <v>0.749549062049062</v>
      </c>
      <c r="Q11" s="93">
        <f>F11/C11</f>
        <v>0.21538819514465213</v>
      </c>
      <c r="R11" s="93">
        <f>G11/M11</f>
        <v>0.09647979139504563</v>
      </c>
      <c r="S11" s="93">
        <f>H11/G11</f>
        <v>0.6351351351351351</v>
      </c>
      <c r="T11" s="93">
        <f>I11/G11</f>
        <v>0.36486486486486486</v>
      </c>
      <c r="U11" s="92">
        <f>J11+K11</f>
        <v>2046</v>
      </c>
      <c r="V11" s="93">
        <f t="shared" si="2"/>
        <v>0.14289705266098618</v>
      </c>
      <c r="W11" s="93">
        <f>J11/U11</f>
        <v>0.3035190615835777</v>
      </c>
      <c r="X11" s="93">
        <f>K11/U11</f>
        <v>0.6964809384164223</v>
      </c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</row>
    <row r="12" spans="1:42" s="144" customFormat="1" ht="30" customHeight="1" hidden="1">
      <c r="A12" s="136"/>
      <c r="B12" s="137" t="s">
        <v>16</v>
      </c>
      <c r="C12" s="152">
        <v>5695</v>
      </c>
      <c r="D12" s="153">
        <v>4736</v>
      </c>
      <c r="E12" s="97">
        <v>3547</v>
      </c>
      <c r="F12" s="154">
        <v>1189</v>
      </c>
      <c r="G12" s="153">
        <v>664</v>
      </c>
      <c r="H12" s="97">
        <v>346</v>
      </c>
      <c r="I12" s="155">
        <v>318</v>
      </c>
      <c r="J12" s="152">
        <v>295</v>
      </c>
      <c r="K12" s="98"/>
      <c r="L12" s="135">
        <f t="shared" si="0"/>
        <v>5695</v>
      </c>
      <c r="M12" s="95"/>
      <c r="N12" s="93">
        <f t="shared" si="1"/>
        <v>0</v>
      </c>
      <c r="O12" s="95"/>
      <c r="P12" s="95"/>
      <c r="Q12" s="95"/>
      <c r="R12" s="95"/>
      <c r="S12" s="95"/>
      <c r="T12" s="95"/>
      <c r="U12" s="95"/>
      <c r="V12" s="93">
        <f t="shared" si="2"/>
        <v>0</v>
      </c>
      <c r="W12" s="95"/>
      <c r="X12" s="95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</row>
    <row r="13" spans="1:42" s="144" customFormat="1" ht="30" customHeight="1" hidden="1">
      <c r="A13" s="136"/>
      <c r="B13" s="137" t="s">
        <v>17</v>
      </c>
      <c r="C13" s="152">
        <v>7198</v>
      </c>
      <c r="D13" s="153">
        <v>6352</v>
      </c>
      <c r="E13" s="97">
        <v>4764</v>
      </c>
      <c r="F13" s="154">
        <v>1588</v>
      </c>
      <c r="G13" s="153">
        <v>520</v>
      </c>
      <c r="H13" s="97">
        <v>406</v>
      </c>
      <c r="I13" s="155">
        <v>114</v>
      </c>
      <c r="J13" s="152">
        <v>326</v>
      </c>
      <c r="K13" s="98"/>
      <c r="L13" s="135">
        <f t="shared" si="0"/>
        <v>7198</v>
      </c>
      <c r="M13" s="95"/>
      <c r="N13" s="93">
        <f t="shared" si="1"/>
        <v>0</v>
      </c>
      <c r="O13" s="95"/>
      <c r="P13" s="95"/>
      <c r="Q13" s="95"/>
      <c r="R13" s="95"/>
      <c r="S13" s="95"/>
      <c r="T13" s="95"/>
      <c r="U13" s="95"/>
      <c r="V13" s="93">
        <f t="shared" si="2"/>
        <v>0</v>
      </c>
      <c r="W13" s="95"/>
      <c r="X13" s="95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</row>
    <row r="14" spans="1:42" s="144" customFormat="1" ht="32.25" customHeight="1">
      <c r="A14" s="125" t="s">
        <v>29</v>
      </c>
      <c r="B14" s="86" t="s">
        <v>19</v>
      </c>
      <c r="C14" s="126">
        <f aca="true" t="shared" si="3" ref="C14:C31">D14+G14+J14</f>
        <v>12839</v>
      </c>
      <c r="D14" s="87">
        <f aca="true" t="shared" si="4" ref="D14:J14">D15+D16</f>
        <v>11196</v>
      </c>
      <c r="E14" s="88">
        <f t="shared" si="4"/>
        <v>8421</v>
      </c>
      <c r="F14" s="127">
        <f t="shared" si="4"/>
        <v>2775</v>
      </c>
      <c r="G14" s="87">
        <f t="shared" si="4"/>
        <v>951</v>
      </c>
      <c r="H14" s="88">
        <f t="shared" si="4"/>
        <v>658</v>
      </c>
      <c r="I14" s="127">
        <f t="shared" si="4"/>
        <v>293</v>
      </c>
      <c r="J14" s="126">
        <f t="shared" si="4"/>
        <v>692</v>
      </c>
      <c r="K14" s="131">
        <v>1349</v>
      </c>
      <c r="L14" s="135">
        <f t="shared" si="0"/>
        <v>14188</v>
      </c>
      <c r="M14" s="92">
        <f>D14+G14</f>
        <v>12147</v>
      </c>
      <c r="N14" s="93">
        <f t="shared" si="1"/>
        <v>0.8561460389061178</v>
      </c>
      <c r="O14" s="93">
        <f>D14/M14</f>
        <v>0.9217090639664115</v>
      </c>
      <c r="P14" s="93">
        <f>E14/D14</f>
        <v>0.7521436227224009</v>
      </c>
      <c r="Q14" s="93">
        <f>F14/C14</f>
        <v>0.21613832853025935</v>
      </c>
      <c r="R14" s="93">
        <f>G14/M14</f>
        <v>0.07829093603358854</v>
      </c>
      <c r="S14" s="93">
        <f>H14/G14</f>
        <v>0.6919032597266036</v>
      </c>
      <c r="T14" s="93">
        <f>I14/G14</f>
        <v>0.30809674027339645</v>
      </c>
      <c r="U14" s="92">
        <f>J14+K14</f>
        <v>2041</v>
      </c>
      <c r="V14" s="93">
        <f t="shared" si="2"/>
        <v>0.14385396109388215</v>
      </c>
      <c r="W14" s="93">
        <f>J14/U14</f>
        <v>0.3390494855463008</v>
      </c>
      <c r="X14" s="93">
        <f>K14/U14</f>
        <v>0.6609505144536991</v>
      </c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</row>
    <row r="15" spans="1:42" s="144" customFormat="1" ht="32.25" customHeight="1">
      <c r="A15" s="136"/>
      <c r="B15" s="137" t="s">
        <v>16</v>
      </c>
      <c r="C15" s="152">
        <f t="shared" si="3"/>
        <v>5706</v>
      </c>
      <c r="D15" s="153">
        <f>E15+F15</f>
        <v>4818</v>
      </c>
      <c r="E15" s="97">
        <v>3605</v>
      </c>
      <c r="F15" s="154">
        <v>1213</v>
      </c>
      <c r="G15" s="153">
        <f>H15+I15</f>
        <v>588</v>
      </c>
      <c r="H15" s="97">
        <v>301</v>
      </c>
      <c r="I15" s="154">
        <v>287</v>
      </c>
      <c r="J15" s="152">
        <v>300</v>
      </c>
      <c r="K15" s="99"/>
      <c r="L15" s="135">
        <f t="shared" si="0"/>
        <v>5706</v>
      </c>
      <c r="M15" s="95"/>
      <c r="N15" s="93">
        <f t="shared" si="1"/>
        <v>0</v>
      </c>
      <c r="O15" s="95"/>
      <c r="P15" s="95"/>
      <c r="Q15" s="95"/>
      <c r="R15" s="95"/>
      <c r="S15" s="95"/>
      <c r="T15" s="95"/>
      <c r="U15" s="95"/>
      <c r="V15" s="93">
        <f t="shared" si="2"/>
        <v>0</v>
      </c>
      <c r="W15" s="95"/>
      <c r="X15" s="95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</row>
    <row r="16" spans="1:42" s="144" customFormat="1" ht="32.25" customHeight="1">
      <c r="A16" s="136"/>
      <c r="B16" s="137" t="s">
        <v>17</v>
      </c>
      <c r="C16" s="152">
        <f t="shared" si="3"/>
        <v>7133</v>
      </c>
      <c r="D16" s="153">
        <f>E16+F16</f>
        <v>6378</v>
      </c>
      <c r="E16" s="97">
        <v>4816</v>
      </c>
      <c r="F16" s="154">
        <v>1562</v>
      </c>
      <c r="G16" s="153">
        <f>H16+I16</f>
        <v>363</v>
      </c>
      <c r="H16" s="97">
        <v>357</v>
      </c>
      <c r="I16" s="154">
        <v>6</v>
      </c>
      <c r="J16" s="152">
        <v>392</v>
      </c>
      <c r="K16" s="99"/>
      <c r="L16" s="135">
        <f t="shared" si="0"/>
        <v>7133</v>
      </c>
      <c r="M16" s="95"/>
      <c r="N16" s="93">
        <f t="shared" si="1"/>
        <v>0</v>
      </c>
      <c r="O16" s="95"/>
      <c r="P16" s="95"/>
      <c r="Q16" s="95"/>
      <c r="R16" s="95"/>
      <c r="S16" s="95"/>
      <c r="T16" s="95"/>
      <c r="U16" s="95"/>
      <c r="V16" s="93">
        <f t="shared" si="2"/>
        <v>0</v>
      </c>
      <c r="W16" s="95"/>
      <c r="X16" s="95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</row>
    <row r="17" spans="1:42" ht="32.25" customHeight="1">
      <c r="A17" s="125" t="s">
        <v>30</v>
      </c>
      <c r="B17" s="86" t="s">
        <v>19</v>
      </c>
      <c r="C17" s="126">
        <f t="shared" si="3"/>
        <v>12759</v>
      </c>
      <c r="D17" s="87">
        <f aca="true" t="shared" si="5" ref="D17:J17">D18+D19</f>
        <v>11364</v>
      </c>
      <c r="E17" s="88">
        <f t="shared" si="5"/>
        <v>8610</v>
      </c>
      <c r="F17" s="127">
        <f t="shared" si="5"/>
        <v>2754</v>
      </c>
      <c r="G17" s="87">
        <f t="shared" si="5"/>
        <v>698</v>
      </c>
      <c r="H17" s="88">
        <f t="shared" si="5"/>
        <v>622</v>
      </c>
      <c r="I17" s="127">
        <f t="shared" si="5"/>
        <v>76</v>
      </c>
      <c r="J17" s="126">
        <f t="shared" si="5"/>
        <v>697</v>
      </c>
      <c r="K17" s="131">
        <v>1578</v>
      </c>
      <c r="L17" s="135">
        <f t="shared" si="0"/>
        <v>14337</v>
      </c>
      <c r="M17" s="92">
        <f>D17+G17</f>
        <v>12062</v>
      </c>
      <c r="N17" s="93">
        <f t="shared" si="1"/>
        <v>0.8413196624119411</v>
      </c>
      <c r="O17" s="93">
        <f>D17/M17</f>
        <v>0.9421323163654453</v>
      </c>
      <c r="P17" s="93">
        <f>E17/D17</f>
        <v>0.7576557550158395</v>
      </c>
      <c r="Q17" s="93">
        <f>F17/C17</f>
        <v>0.21584763696214437</v>
      </c>
      <c r="R17" s="93">
        <f>G17/M17</f>
        <v>0.0578676836345548</v>
      </c>
      <c r="S17" s="93">
        <f>H17/G17</f>
        <v>0.8911174785100286</v>
      </c>
      <c r="T17" s="93">
        <f>I17/G17</f>
        <v>0.10888252148997135</v>
      </c>
      <c r="U17" s="92">
        <f>J17+K17</f>
        <v>2275</v>
      </c>
      <c r="V17" s="93">
        <f t="shared" si="2"/>
        <v>0.15868033758805886</v>
      </c>
      <c r="W17" s="93">
        <f>J17/U17</f>
        <v>0.30637362637362636</v>
      </c>
      <c r="X17" s="93">
        <f>K17/U17</f>
        <v>0.6936263736263736</v>
      </c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</row>
    <row r="18" spans="1:42" ht="32.25" customHeight="1">
      <c r="A18" s="136"/>
      <c r="B18" s="137" t="s">
        <v>16</v>
      </c>
      <c r="C18" s="152">
        <f t="shared" si="3"/>
        <v>5603</v>
      </c>
      <c r="D18" s="153">
        <f>E18+F18</f>
        <v>4932</v>
      </c>
      <c r="E18" s="97">
        <v>3712</v>
      </c>
      <c r="F18" s="154">
        <v>1220</v>
      </c>
      <c r="G18" s="153">
        <f>H18+I18</f>
        <v>357</v>
      </c>
      <c r="H18" s="97">
        <v>293</v>
      </c>
      <c r="I18" s="154">
        <v>64</v>
      </c>
      <c r="J18" s="152">
        <v>314</v>
      </c>
      <c r="K18" s="98"/>
      <c r="L18" s="135">
        <f t="shared" si="0"/>
        <v>5603</v>
      </c>
      <c r="M18" s="100"/>
      <c r="N18" s="93">
        <f t="shared" si="1"/>
        <v>0</v>
      </c>
      <c r="O18" s="100"/>
      <c r="P18" s="100"/>
      <c r="Q18" s="100"/>
      <c r="R18" s="100"/>
      <c r="S18" s="100"/>
      <c r="T18" s="100"/>
      <c r="U18" s="100"/>
      <c r="V18" s="93">
        <f t="shared" si="2"/>
        <v>0</v>
      </c>
      <c r="W18" s="100"/>
      <c r="X18" s="100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</row>
    <row r="19" spans="1:42" ht="32.25" customHeight="1">
      <c r="A19" s="145"/>
      <c r="B19" s="146" t="s">
        <v>17</v>
      </c>
      <c r="C19" s="157">
        <f t="shared" si="3"/>
        <v>7156</v>
      </c>
      <c r="D19" s="158">
        <f>E19+F19</f>
        <v>6432</v>
      </c>
      <c r="E19" s="159">
        <v>4898</v>
      </c>
      <c r="F19" s="160">
        <v>1534</v>
      </c>
      <c r="G19" s="158">
        <f>H19+I19</f>
        <v>341</v>
      </c>
      <c r="H19" s="159">
        <v>329</v>
      </c>
      <c r="I19" s="160">
        <v>12</v>
      </c>
      <c r="J19" s="157">
        <v>383</v>
      </c>
      <c r="K19" s="104"/>
      <c r="L19" s="135">
        <f t="shared" si="0"/>
        <v>7156</v>
      </c>
      <c r="M19" s="100"/>
      <c r="N19" s="93">
        <f t="shared" si="1"/>
        <v>0</v>
      </c>
      <c r="O19" s="100"/>
      <c r="P19" s="100"/>
      <c r="Q19" s="100"/>
      <c r="R19" s="100"/>
      <c r="S19" s="100"/>
      <c r="T19" s="100"/>
      <c r="U19" s="100"/>
      <c r="V19" s="93">
        <f t="shared" si="2"/>
        <v>0</v>
      </c>
      <c r="W19" s="100"/>
      <c r="X19" s="100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</row>
    <row r="20" spans="1:42" s="170" customFormat="1" ht="32.25" customHeight="1">
      <c r="A20" s="161" t="s">
        <v>35</v>
      </c>
      <c r="B20" s="105" t="s">
        <v>19</v>
      </c>
      <c r="C20" s="162">
        <f t="shared" si="3"/>
        <v>12905</v>
      </c>
      <c r="D20" s="106">
        <f aca="true" t="shared" si="6" ref="D20:J20">D21+D22</f>
        <v>11332</v>
      </c>
      <c r="E20" s="107">
        <f t="shared" si="6"/>
        <v>8545</v>
      </c>
      <c r="F20" s="163">
        <f t="shared" si="6"/>
        <v>2787</v>
      </c>
      <c r="G20" s="106">
        <f t="shared" si="6"/>
        <v>800</v>
      </c>
      <c r="H20" s="107">
        <f t="shared" si="6"/>
        <v>721</v>
      </c>
      <c r="I20" s="163">
        <f t="shared" si="6"/>
        <v>79</v>
      </c>
      <c r="J20" s="162">
        <f t="shared" si="6"/>
        <v>773</v>
      </c>
      <c r="K20" s="164">
        <v>1337</v>
      </c>
      <c r="L20" s="165">
        <f t="shared" si="0"/>
        <v>14242</v>
      </c>
      <c r="M20" s="108">
        <f>D20+G20</f>
        <v>12132</v>
      </c>
      <c r="N20" s="109">
        <f t="shared" si="1"/>
        <v>0.851846650751299</v>
      </c>
      <c r="O20" s="109">
        <f>D20/M20</f>
        <v>0.9340586877678866</v>
      </c>
      <c r="P20" s="109">
        <f>E20/D20</f>
        <v>0.7540593010942463</v>
      </c>
      <c r="Q20" s="109">
        <f>F20/C20</f>
        <v>0.21596280511429677</v>
      </c>
      <c r="R20" s="109">
        <f>G20/M20</f>
        <v>0.06594131223211341</v>
      </c>
      <c r="S20" s="109">
        <f>H20/G20</f>
        <v>0.90125</v>
      </c>
      <c r="T20" s="109">
        <f>I20/G20</f>
        <v>0.09875</v>
      </c>
      <c r="U20" s="108">
        <f>J20+K20</f>
        <v>2110</v>
      </c>
      <c r="V20" s="109">
        <f t="shared" si="2"/>
        <v>0.14815334924870102</v>
      </c>
      <c r="W20" s="109">
        <f>J20/U20</f>
        <v>0.36635071090047394</v>
      </c>
      <c r="X20" s="109">
        <f>K20/U20</f>
        <v>0.6336492890995261</v>
      </c>
      <c r="Y20" s="166">
        <v>54832</v>
      </c>
      <c r="Z20" s="166">
        <v>17740</v>
      </c>
      <c r="AA20" s="166">
        <f>ROUND(L20*1000/Y20,0)</f>
        <v>260</v>
      </c>
      <c r="AB20" s="166">
        <f>ROUND(L20*1000/Z20,0)</f>
        <v>803</v>
      </c>
      <c r="AC20" s="166">
        <f>ROUND(L20*1000*1000/Y20/365,0)</f>
        <v>712</v>
      </c>
      <c r="AD20" s="166">
        <f>ROUND(L20*1000*1000/Z20/365,0)</f>
        <v>2200</v>
      </c>
      <c r="AE20" s="166">
        <f>ROUND(E20*1000/Y20,0)</f>
        <v>156</v>
      </c>
      <c r="AF20" s="166">
        <f>ROUND(E20*1000/Z20,0)</f>
        <v>482</v>
      </c>
      <c r="AG20" s="167">
        <f>ROUND(E20*1000*1000/Y20/365,0)</f>
        <v>427</v>
      </c>
      <c r="AH20" s="166">
        <f>ROUND(E20*1000*1000/Z20/365,0)</f>
        <v>1320</v>
      </c>
      <c r="AI20" s="166">
        <f>ROUND(G20*1000/Y20,0)</f>
        <v>15</v>
      </c>
      <c r="AJ20" s="166">
        <f>ROUND(G20*1000/Z20,0)</f>
        <v>45</v>
      </c>
      <c r="AK20" s="168">
        <f>ROUND(G20*1000*1000/Y20/365,0)</f>
        <v>40</v>
      </c>
      <c r="AL20" s="166">
        <f>ROUND(G20*1000*1000/Z20/365,0)</f>
        <v>124</v>
      </c>
      <c r="AM20" s="166">
        <f>ROUND(J20*1000/Y20,0)</f>
        <v>14</v>
      </c>
      <c r="AN20" s="166">
        <f>ROUND(J20*1000/Z20,0)</f>
        <v>44</v>
      </c>
      <c r="AO20" s="169">
        <f>ROUND(J20*1000*1000/Y20/365,0)</f>
        <v>39</v>
      </c>
      <c r="AP20" s="166">
        <f>ROUND(J20*1000*1000/Z20/365,0)</f>
        <v>119</v>
      </c>
    </row>
    <row r="21" spans="1:42" s="170" customFormat="1" ht="30" customHeight="1">
      <c r="A21" s="171"/>
      <c r="B21" s="172" t="s">
        <v>16</v>
      </c>
      <c r="C21" s="173">
        <f t="shared" si="3"/>
        <v>5743</v>
      </c>
      <c r="D21" s="174">
        <v>5039</v>
      </c>
      <c r="E21" s="175">
        <v>3839</v>
      </c>
      <c r="F21" s="176">
        <v>1200</v>
      </c>
      <c r="G21" s="174">
        <v>401</v>
      </c>
      <c r="H21" s="175">
        <v>352</v>
      </c>
      <c r="I21" s="176">
        <v>49</v>
      </c>
      <c r="J21" s="173">
        <v>303</v>
      </c>
      <c r="K21" s="177"/>
      <c r="L21" s="165">
        <f t="shared" si="0"/>
        <v>5743</v>
      </c>
      <c r="M21" s="110"/>
      <c r="N21" s="109">
        <f t="shared" si="1"/>
        <v>0</v>
      </c>
      <c r="O21" s="110"/>
      <c r="P21" s="110"/>
      <c r="Q21" s="110"/>
      <c r="R21" s="110"/>
      <c r="S21" s="110"/>
      <c r="T21" s="110"/>
      <c r="U21" s="110"/>
      <c r="V21" s="109">
        <f t="shared" si="2"/>
        <v>0</v>
      </c>
      <c r="W21" s="110"/>
      <c r="X21" s="110"/>
      <c r="Y21" s="166"/>
      <c r="Z21" s="166"/>
      <c r="AA21" s="166" t="e">
        <f aca="true" t="shared" si="7" ref="AA21:AA32">ROUND(L21*1000/Y21,0)</f>
        <v>#DIV/0!</v>
      </c>
      <c r="AB21" s="166" t="e">
        <f aca="true" t="shared" si="8" ref="AB21:AB32">ROUND(L21*1000/Z21,0)</f>
        <v>#DIV/0!</v>
      </c>
      <c r="AC21" s="166" t="e">
        <f aca="true" t="shared" si="9" ref="AC21:AC32">ROUND(L21*1000*1000/Y21/365,0)</f>
        <v>#DIV/0!</v>
      </c>
      <c r="AD21" s="166" t="e">
        <f aca="true" t="shared" si="10" ref="AD21:AD32">ROUND(L21*1000*1000/Z21/365,0)</f>
        <v>#DIV/0!</v>
      </c>
      <c r="AE21" s="166" t="e">
        <f aca="true" t="shared" si="11" ref="AE21:AE32">ROUND(E21*1000/Y21,0)</f>
        <v>#DIV/0!</v>
      </c>
      <c r="AF21" s="166" t="e">
        <f aca="true" t="shared" si="12" ref="AF21:AF32">ROUND(E21*1000/Z21,0)</f>
        <v>#DIV/0!</v>
      </c>
      <c r="AG21" s="167" t="e">
        <f aca="true" t="shared" si="13" ref="AG21:AG32">ROUND(E21*1000*1000/Y21/365,0)</f>
        <v>#DIV/0!</v>
      </c>
      <c r="AH21" s="166" t="e">
        <f aca="true" t="shared" si="14" ref="AH21:AH32">ROUND(E21*1000*1000/Z21/365,0)</f>
        <v>#DIV/0!</v>
      </c>
      <c r="AI21" s="166" t="e">
        <f aca="true" t="shared" si="15" ref="AI21:AI32">ROUND(G21*1000/Y21,0)</f>
        <v>#DIV/0!</v>
      </c>
      <c r="AJ21" s="166" t="e">
        <f aca="true" t="shared" si="16" ref="AJ21:AJ32">ROUND(G21*1000/Z21,0)</f>
        <v>#DIV/0!</v>
      </c>
      <c r="AK21" s="168" t="e">
        <f aca="true" t="shared" si="17" ref="AK21:AK32">ROUND(G21*1000*1000/Y21/365,0)</f>
        <v>#DIV/0!</v>
      </c>
      <c r="AL21" s="166" t="e">
        <f aca="true" t="shared" si="18" ref="AL21:AL32">ROUND(G21*1000*1000/Z21/365,0)</f>
        <v>#DIV/0!</v>
      </c>
      <c r="AM21" s="166" t="e">
        <f aca="true" t="shared" si="19" ref="AM21:AM32">ROUND(J21*1000/Y21,0)</f>
        <v>#DIV/0!</v>
      </c>
      <c r="AN21" s="166" t="e">
        <f aca="true" t="shared" si="20" ref="AN21:AN32">ROUND(J21*1000/Z21,0)</f>
        <v>#DIV/0!</v>
      </c>
      <c r="AO21" s="169" t="e">
        <f aca="true" t="shared" si="21" ref="AO21:AO32">ROUND(J21*1000*1000/Y21/365,0)</f>
        <v>#DIV/0!</v>
      </c>
      <c r="AP21" s="166" t="e">
        <f aca="true" t="shared" si="22" ref="AP21:AP32">ROUND(J21*1000*1000/Z21/365,0)</f>
        <v>#DIV/0!</v>
      </c>
    </row>
    <row r="22" spans="1:42" s="170" customFormat="1" ht="30" customHeight="1">
      <c r="A22" s="178"/>
      <c r="B22" s="179" t="s">
        <v>17</v>
      </c>
      <c r="C22" s="180">
        <f t="shared" si="3"/>
        <v>7162</v>
      </c>
      <c r="D22" s="181">
        <v>6293</v>
      </c>
      <c r="E22" s="182">
        <v>4706</v>
      </c>
      <c r="F22" s="183">
        <v>1587</v>
      </c>
      <c r="G22" s="181">
        <v>399</v>
      </c>
      <c r="H22" s="182">
        <v>369</v>
      </c>
      <c r="I22" s="183">
        <v>30</v>
      </c>
      <c r="J22" s="180">
        <v>470</v>
      </c>
      <c r="K22" s="111"/>
      <c r="L22" s="165">
        <f t="shared" si="0"/>
        <v>7162</v>
      </c>
      <c r="M22" s="110"/>
      <c r="N22" s="109">
        <f t="shared" si="1"/>
        <v>0</v>
      </c>
      <c r="O22" s="110"/>
      <c r="P22" s="110"/>
      <c r="Q22" s="110"/>
      <c r="R22" s="110"/>
      <c r="S22" s="110"/>
      <c r="T22" s="110"/>
      <c r="U22" s="110"/>
      <c r="V22" s="109">
        <f t="shared" si="2"/>
        <v>0</v>
      </c>
      <c r="W22" s="110"/>
      <c r="X22" s="110"/>
      <c r="Y22" s="166"/>
      <c r="Z22" s="166"/>
      <c r="AA22" s="166" t="e">
        <f t="shared" si="7"/>
        <v>#DIV/0!</v>
      </c>
      <c r="AB22" s="166" t="e">
        <f t="shared" si="8"/>
        <v>#DIV/0!</v>
      </c>
      <c r="AC22" s="166" t="e">
        <f t="shared" si="9"/>
        <v>#DIV/0!</v>
      </c>
      <c r="AD22" s="166" t="e">
        <f t="shared" si="10"/>
        <v>#DIV/0!</v>
      </c>
      <c r="AE22" s="166" t="e">
        <f t="shared" si="11"/>
        <v>#DIV/0!</v>
      </c>
      <c r="AF22" s="166" t="e">
        <f t="shared" si="12"/>
        <v>#DIV/0!</v>
      </c>
      <c r="AG22" s="167" t="e">
        <f t="shared" si="13"/>
        <v>#DIV/0!</v>
      </c>
      <c r="AH22" s="166" t="e">
        <f t="shared" si="14"/>
        <v>#DIV/0!</v>
      </c>
      <c r="AI22" s="166" t="e">
        <f t="shared" si="15"/>
        <v>#DIV/0!</v>
      </c>
      <c r="AJ22" s="166" t="e">
        <f t="shared" si="16"/>
        <v>#DIV/0!</v>
      </c>
      <c r="AK22" s="168" t="e">
        <f t="shared" si="17"/>
        <v>#DIV/0!</v>
      </c>
      <c r="AL22" s="166" t="e">
        <f t="shared" si="18"/>
        <v>#DIV/0!</v>
      </c>
      <c r="AM22" s="166" t="e">
        <f t="shared" si="19"/>
        <v>#DIV/0!</v>
      </c>
      <c r="AN22" s="166" t="e">
        <f t="shared" si="20"/>
        <v>#DIV/0!</v>
      </c>
      <c r="AO22" s="169" t="e">
        <f t="shared" si="21"/>
        <v>#DIV/0!</v>
      </c>
      <c r="AP22" s="166" t="e">
        <f t="shared" si="22"/>
        <v>#DIV/0!</v>
      </c>
    </row>
    <row r="23" spans="1:42" s="170" customFormat="1" ht="30" customHeight="1">
      <c r="A23" s="161" t="s">
        <v>36</v>
      </c>
      <c r="B23" s="105" t="s">
        <v>19</v>
      </c>
      <c r="C23" s="162">
        <f t="shared" si="3"/>
        <v>12607</v>
      </c>
      <c r="D23" s="106">
        <f aca="true" t="shared" si="23" ref="D23:J23">D24+D25</f>
        <v>11073</v>
      </c>
      <c r="E23" s="107">
        <f t="shared" si="23"/>
        <v>8197</v>
      </c>
      <c r="F23" s="163">
        <f t="shared" si="23"/>
        <v>2876</v>
      </c>
      <c r="G23" s="106">
        <f t="shared" si="23"/>
        <v>707</v>
      </c>
      <c r="H23" s="107">
        <f t="shared" si="23"/>
        <v>673</v>
      </c>
      <c r="I23" s="163">
        <f t="shared" si="23"/>
        <v>34</v>
      </c>
      <c r="J23" s="162">
        <f t="shared" si="23"/>
        <v>827</v>
      </c>
      <c r="K23" s="164">
        <v>1142</v>
      </c>
      <c r="L23" s="165">
        <f t="shared" si="0"/>
        <v>13749</v>
      </c>
      <c r="M23" s="108">
        <f>D23+G23</f>
        <v>11780</v>
      </c>
      <c r="N23" s="109">
        <f t="shared" si="1"/>
        <v>0.8567895846970689</v>
      </c>
      <c r="O23" s="109">
        <f>D23/M23</f>
        <v>0.9399830220713074</v>
      </c>
      <c r="P23" s="109">
        <f>E23/D23</f>
        <v>0.7402691230922063</v>
      </c>
      <c r="Q23" s="109">
        <f>F23/C23</f>
        <v>0.22812723090346632</v>
      </c>
      <c r="R23" s="109">
        <f>G23/M23</f>
        <v>0.0600169779286927</v>
      </c>
      <c r="S23" s="109">
        <f>H23/G23</f>
        <v>0.9519094766619519</v>
      </c>
      <c r="T23" s="109">
        <f>I23/G23</f>
        <v>0.04809052333804809</v>
      </c>
      <c r="U23" s="108">
        <f>J23+K23</f>
        <v>1969</v>
      </c>
      <c r="V23" s="109">
        <f t="shared" si="2"/>
        <v>0.14321041530293113</v>
      </c>
      <c r="W23" s="109">
        <f>J23/U23</f>
        <v>0.42001015744032505</v>
      </c>
      <c r="X23" s="109">
        <f>K23/U23</f>
        <v>0.579989842559675</v>
      </c>
      <c r="Y23" s="166">
        <v>54210</v>
      </c>
      <c r="Z23" s="166">
        <v>17749</v>
      </c>
      <c r="AA23" s="166">
        <f t="shared" si="7"/>
        <v>254</v>
      </c>
      <c r="AB23" s="166">
        <f t="shared" si="8"/>
        <v>775</v>
      </c>
      <c r="AC23" s="166">
        <f t="shared" si="9"/>
        <v>695</v>
      </c>
      <c r="AD23" s="166">
        <f t="shared" si="10"/>
        <v>2122</v>
      </c>
      <c r="AE23" s="166">
        <f t="shared" si="11"/>
        <v>151</v>
      </c>
      <c r="AF23" s="166">
        <f t="shared" si="12"/>
        <v>462</v>
      </c>
      <c r="AG23" s="167">
        <f t="shared" si="13"/>
        <v>414</v>
      </c>
      <c r="AH23" s="166">
        <f t="shared" si="14"/>
        <v>1265</v>
      </c>
      <c r="AI23" s="166">
        <f t="shared" si="15"/>
        <v>13</v>
      </c>
      <c r="AJ23" s="166">
        <f t="shared" si="16"/>
        <v>40</v>
      </c>
      <c r="AK23" s="168">
        <f t="shared" si="17"/>
        <v>36</v>
      </c>
      <c r="AL23" s="166">
        <f t="shared" si="18"/>
        <v>109</v>
      </c>
      <c r="AM23" s="166">
        <f t="shared" si="19"/>
        <v>15</v>
      </c>
      <c r="AN23" s="166">
        <f t="shared" si="20"/>
        <v>47</v>
      </c>
      <c r="AO23" s="169">
        <f t="shared" si="21"/>
        <v>42</v>
      </c>
      <c r="AP23" s="166">
        <f t="shared" si="22"/>
        <v>128</v>
      </c>
    </row>
    <row r="24" spans="1:42" s="170" customFormat="1" ht="30" customHeight="1">
      <c r="A24" s="171"/>
      <c r="B24" s="172" t="s">
        <v>16</v>
      </c>
      <c r="C24" s="173">
        <f t="shared" si="3"/>
        <v>5567</v>
      </c>
      <c r="D24" s="174">
        <f>E24+F24</f>
        <v>4910</v>
      </c>
      <c r="E24" s="175">
        <v>3740</v>
      </c>
      <c r="F24" s="176">
        <v>1170</v>
      </c>
      <c r="G24" s="174">
        <f>H24+I24</f>
        <v>367</v>
      </c>
      <c r="H24" s="175">
        <v>346</v>
      </c>
      <c r="I24" s="176">
        <v>21</v>
      </c>
      <c r="J24" s="173">
        <v>290</v>
      </c>
      <c r="K24" s="177"/>
      <c r="L24" s="165">
        <f t="shared" si="0"/>
        <v>5567</v>
      </c>
      <c r="M24" s="110"/>
      <c r="N24" s="109">
        <f t="shared" si="1"/>
        <v>0</v>
      </c>
      <c r="O24" s="110"/>
      <c r="P24" s="110"/>
      <c r="Q24" s="110"/>
      <c r="R24" s="110"/>
      <c r="S24" s="110"/>
      <c r="T24" s="110"/>
      <c r="U24" s="110"/>
      <c r="V24" s="109">
        <f t="shared" si="2"/>
        <v>0</v>
      </c>
      <c r="W24" s="110"/>
      <c r="X24" s="110"/>
      <c r="Y24" s="166"/>
      <c r="Z24" s="166"/>
      <c r="AA24" s="166" t="e">
        <f t="shared" si="7"/>
        <v>#DIV/0!</v>
      </c>
      <c r="AB24" s="166" t="e">
        <f t="shared" si="8"/>
        <v>#DIV/0!</v>
      </c>
      <c r="AC24" s="166" t="e">
        <f t="shared" si="9"/>
        <v>#DIV/0!</v>
      </c>
      <c r="AD24" s="166" t="e">
        <f t="shared" si="10"/>
        <v>#DIV/0!</v>
      </c>
      <c r="AE24" s="166" t="e">
        <f t="shared" si="11"/>
        <v>#DIV/0!</v>
      </c>
      <c r="AF24" s="166" t="e">
        <f t="shared" si="12"/>
        <v>#DIV/0!</v>
      </c>
      <c r="AG24" s="167" t="e">
        <f t="shared" si="13"/>
        <v>#DIV/0!</v>
      </c>
      <c r="AH24" s="166" t="e">
        <f t="shared" si="14"/>
        <v>#DIV/0!</v>
      </c>
      <c r="AI24" s="166" t="e">
        <f t="shared" si="15"/>
        <v>#DIV/0!</v>
      </c>
      <c r="AJ24" s="166" t="e">
        <f t="shared" si="16"/>
        <v>#DIV/0!</v>
      </c>
      <c r="AK24" s="168" t="e">
        <f t="shared" si="17"/>
        <v>#DIV/0!</v>
      </c>
      <c r="AL24" s="166" t="e">
        <f t="shared" si="18"/>
        <v>#DIV/0!</v>
      </c>
      <c r="AM24" s="166" t="e">
        <f t="shared" si="19"/>
        <v>#DIV/0!</v>
      </c>
      <c r="AN24" s="166" t="e">
        <f t="shared" si="20"/>
        <v>#DIV/0!</v>
      </c>
      <c r="AO24" s="169" t="e">
        <f t="shared" si="21"/>
        <v>#DIV/0!</v>
      </c>
      <c r="AP24" s="166" t="e">
        <f t="shared" si="22"/>
        <v>#DIV/0!</v>
      </c>
    </row>
    <row r="25" spans="1:42" s="170" customFormat="1" ht="30" customHeight="1">
      <c r="A25" s="178"/>
      <c r="B25" s="179" t="s">
        <v>17</v>
      </c>
      <c r="C25" s="180">
        <f t="shared" si="3"/>
        <v>7040</v>
      </c>
      <c r="D25" s="181">
        <f>E25+F25</f>
        <v>6163</v>
      </c>
      <c r="E25" s="182">
        <v>4457</v>
      </c>
      <c r="F25" s="183">
        <v>1706</v>
      </c>
      <c r="G25" s="181">
        <f>H25+I25</f>
        <v>340</v>
      </c>
      <c r="H25" s="182">
        <v>327</v>
      </c>
      <c r="I25" s="183">
        <v>13</v>
      </c>
      <c r="J25" s="180">
        <v>537</v>
      </c>
      <c r="K25" s="111"/>
      <c r="L25" s="165">
        <f t="shared" si="0"/>
        <v>7040</v>
      </c>
      <c r="M25" s="110"/>
      <c r="N25" s="109">
        <f t="shared" si="1"/>
        <v>0</v>
      </c>
      <c r="O25" s="110"/>
      <c r="P25" s="110"/>
      <c r="Q25" s="110"/>
      <c r="R25" s="110"/>
      <c r="S25" s="110"/>
      <c r="T25" s="110"/>
      <c r="U25" s="110"/>
      <c r="V25" s="109">
        <f t="shared" si="2"/>
        <v>0</v>
      </c>
      <c r="W25" s="110"/>
      <c r="X25" s="110"/>
      <c r="Y25" s="166"/>
      <c r="Z25" s="166"/>
      <c r="AA25" s="166" t="e">
        <f t="shared" si="7"/>
        <v>#DIV/0!</v>
      </c>
      <c r="AB25" s="166" t="e">
        <f t="shared" si="8"/>
        <v>#DIV/0!</v>
      </c>
      <c r="AC25" s="166" t="e">
        <f t="shared" si="9"/>
        <v>#DIV/0!</v>
      </c>
      <c r="AD25" s="166" t="e">
        <f t="shared" si="10"/>
        <v>#DIV/0!</v>
      </c>
      <c r="AE25" s="166" t="e">
        <f t="shared" si="11"/>
        <v>#DIV/0!</v>
      </c>
      <c r="AF25" s="166" t="e">
        <f t="shared" si="12"/>
        <v>#DIV/0!</v>
      </c>
      <c r="AG25" s="167" t="e">
        <f t="shared" si="13"/>
        <v>#DIV/0!</v>
      </c>
      <c r="AH25" s="166" t="e">
        <f t="shared" si="14"/>
        <v>#DIV/0!</v>
      </c>
      <c r="AI25" s="166" t="e">
        <f t="shared" si="15"/>
        <v>#DIV/0!</v>
      </c>
      <c r="AJ25" s="166" t="e">
        <f t="shared" si="16"/>
        <v>#DIV/0!</v>
      </c>
      <c r="AK25" s="168" t="e">
        <f t="shared" si="17"/>
        <v>#DIV/0!</v>
      </c>
      <c r="AL25" s="166" t="e">
        <f t="shared" si="18"/>
        <v>#DIV/0!</v>
      </c>
      <c r="AM25" s="166" t="e">
        <f t="shared" si="19"/>
        <v>#DIV/0!</v>
      </c>
      <c r="AN25" s="166" t="e">
        <f t="shared" si="20"/>
        <v>#DIV/0!</v>
      </c>
      <c r="AO25" s="169" t="e">
        <f t="shared" si="21"/>
        <v>#DIV/0!</v>
      </c>
      <c r="AP25" s="166" t="e">
        <f t="shared" si="22"/>
        <v>#DIV/0!</v>
      </c>
    </row>
    <row r="26" spans="1:42" s="170" customFormat="1" ht="30" customHeight="1">
      <c r="A26" s="161" t="s">
        <v>38</v>
      </c>
      <c r="B26" s="105" t="s">
        <v>19</v>
      </c>
      <c r="C26" s="162">
        <f>D26+G26+J26</f>
        <v>12520.458999999999</v>
      </c>
      <c r="D26" s="106">
        <f>D27+D28</f>
        <v>11107.55</v>
      </c>
      <c r="E26" s="107">
        <f>SUM(E27:E28)</f>
        <v>8256.66</v>
      </c>
      <c r="F26" s="163">
        <f>F27+F28</f>
        <v>2850.89</v>
      </c>
      <c r="G26" s="106">
        <f>G27+G28</f>
        <v>667.26</v>
      </c>
      <c r="H26" s="107">
        <f>H27+H28</f>
        <v>640.05</v>
      </c>
      <c r="I26" s="163">
        <f>I27+I28</f>
        <v>27.21</v>
      </c>
      <c r="J26" s="162">
        <f>J27+J28</f>
        <v>745.649</v>
      </c>
      <c r="K26" s="164">
        <v>999</v>
      </c>
      <c r="L26" s="165">
        <f t="shared" si="0"/>
        <v>13519.458999999999</v>
      </c>
      <c r="M26" s="108">
        <f>D26+G26</f>
        <v>11774.81</v>
      </c>
      <c r="N26" s="109">
        <f t="shared" si="1"/>
        <v>0.8709527504022165</v>
      </c>
      <c r="O26" s="109">
        <f>D26/M26</f>
        <v>0.9433315696813791</v>
      </c>
      <c r="P26" s="109">
        <f>E26/D26</f>
        <v>0.7433376397135282</v>
      </c>
      <c r="Q26" s="109">
        <f>F26/C26</f>
        <v>0.22769852127625673</v>
      </c>
      <c r="R26" s="109">
        <f>G26/M26</f>
        <v>0.05666843031862085</v>
      </c>
      <c r="S26" s="109">
        <f>H26/G26</f>
        <v>0.9592212930491861</v>
      </c>
      <c r="T26" s="109">
        <f>I26/G26</f>
        <v>0.04077870695081378</v>
      </c>
      <c r="U26" s="108">
        <f>J26+K26</f>
        <v>1744.649</v>
      </c>
      <c r="V26" s="109">
        <f t="shared" si="2"/>
        <v>0.12904724959778346</v>
      </c>
      <c r="W26" s="109">
        <f>J26/U26</f>
        <v>0.4273919854366122</v>
      </c>
      <c r="X26" s="109">
        <f>K26/U26</f>
        <v>0.5726080145633878</v>
      </c>
      <c r="Y26" s="166">
        <v>53582</v>
      </c>
      <c r="Z26" s="166">
        <v>17774</v>
      </c>
      <c r="AA26" s="166">
        <f t="shared" si="7"/>
        <v>252</v>
      </c>
      <c r="AB26" s="166">
        <f t="shared" si="8"/>
        <v>761</v>
      </c>
      <c r="AC26" s="166">
        <f t="shared" si="9"/>
        <v>691</v>
      </c>
      <c r="AD26" s="166">
        <f t="shared" si="10"/>
        <v>2084</v>
      </c>
      <c r="AE26" s="166">
        <f t="shared" si="11"/>
        <v>154</v>
      </c>
      <c r="AF26" s="166">
        <f t="shared" si="12"/>
        <v>465</v>
      </c>
      <c r="AG26" s="167">
        <f t="shared" si="13"/>
        <v>422</v>
      </c>
      <c r="AH26" s="166">
        <f t="shared" si="14"/>
        <v>1273</v>
      </c>
      <c r="AI26" s="166">
        <f t="shared" si="15"/>
        <v>12</v>
      </c>
      <c r="AJ26" s="166">
        <f t="shared" si="16"/>
        <v>38</v>
      </c>
      <c r="AK26" s="168">
        <f t="shared" si="17"/>
        <v>34</v>
      </c>
      <c r="AL26" s="166">
        <f t="shared" si="18"/>
        <v>103</v>
      </c>
      <c r="AM26" s="166">
        <f t="shared" si="19"/>
        <v>14</v>
      </c>
      <c r="AN26" s="166">
        <f t="shared" si="20"/>
        <v>42</v>
      </c>
      <c r="AO26" s="169">
        <f t="shared" si="21"/>
        <v>38</v>
      </c>
      <c r="AP26" s="166">
        <f t="shared" si="22"/>
        <v>115</v>
      </c>
    </row>
    <row r="27" spans="1:42" s="170" customFormat="1" ht="30" customHeight="1">
      <c r="A27" s="171"/>
      <c r="B27" s="172" t="s">
        <v>16</v>
      </c>
      <c r="C27" s="173">
        <f>D27+G27+J27</f>
        <v>5539.039</v>
      </c>
      <c r="D27" s="174">
        <f>E27+F27</f>
        <v>4908.17</v>
      </c>
      <c r="E27" s="175">
        <v>3748.32</v>
      </c>
      <c r="F27" s="176">
        <v>1159.85</v>
      </c>
      <c r="G27" s="174">
        <f>H27+I27</f>
        <v>369.67</v>
      </c>
      <c r="H27" s="175">
        <v>351.61</v>
      </c>
      <c r="I27" s="176">
        <v>18.06</v>
      </c>
      <c r="J27" s="173">
        <v>261.199</v>
      </c>
      <c r="K27" s="177"/>
      <c r="L27" s="165">
        <f t="shared" si="0"/>
        <v>5539.039</v>
      </c>
      <c r="M27" s="110"/>
      <c r="N27" s="109">
        <f t="shared" si="1"/>
        <v>0</v>
      </c>
      <c r="O27" s="110"/>
      <c r="P27" s="110"/>
      <c r="Q27" s="110"/>
      <c r="R27" s="110"/>
      <c r="S27" s="110"/>
      <c r="T27" s="110"/>
      <c r="U27" s="110"/>
      <c r="V27" s="109">
        <f t="shared" si="2"/>
        <v>0</v>
      </c>
      <c r="W27" s="110"/>
      <c r="X27" s="110"/>
      <c r="Y27" s="166"/>
      <c r="Z27" s="166"/>
      <c r="AA27" s="166" t="e">
        <f t="shared" si="7"/>
        <v>#DIV/0!</v>
      </c>
      <c r="AB27" s="166" t="e">
        <f t="shared" si="8"/>
        <v>#DIV/0!</v>
      </c>
      <c r="AC27" s="166" t="e">
        <f t="shared" si="9"/>
        <v>#DIV/0!</v>
      </c>
      <c r="AD27" s="166" t="e">
        <f t="shared" si="10"/>
        <v>#DIV/0!</v>
      </c>
      <c r="AE27" s="166" t="e">
        <f t="shared" si="11"/>
        <v>#DIV/0!</v>
      </c>
      <c r="AF27" s="166" t="e">
        <f t="shared" si="12"/>
        <v>#DIV/0!</v>
      </c>
      <c r="AG27" s="167" t="e">
        <f t="shared" si="13"/>
        <v>#DIV/0!</v>
      </c>
      <c r="AH27" s="166" t="e">
        <f t="shared" si="14"/>
        <v>#DIV/0!</v>
      </c>
      <c r="AI27" s="166" t="e">
        <f t="shared" si="15"/>
        <v>#DIV/0!</v>
      </c>
      <c r="AJ27" s="166" t="e">
        <f t="shared" si="16"/>
        <v>#DIV/0!</v>
      </c>
      <c r="AK27" s="168" t="e">
        <f t="shared" si="17"/>
        <v>#DIV/0!</v>
      </c>
      <c r="AL27" s="166" t="e">
        <f t="shared" si="18"/>
        <v>#DIV/0!</v>
      </c>
      <c r="AM27" s="166" t="e">
        <f t="shared" si="19"/>
        <v>#DIV/0!</v>
      </c>
      <c r="AN27" s="166" t="e">
        <f t="shared" si="20"/>
        <v>#DIV/0!</v>
      </c>
      <c r="AO27" s="169" t="e">
        <f t="shared" si="21"/>
        <v>#DIV/0!</v>
      </c>
      <c r="AP27" s="166" t="e">
        <f t="shared" si="22"/>
        <v>#DIV/0!</v>
      </c>
    </row>
    <row r="28" spans="1:42" s="170" customFormat="1" ht="30" customHeight="1">
      <c r="A28" s="178"/>
      <c r="B28" s="179" t="s">
        <v>17</v>
      </c>
      <c r="C28" s="180">
        <f>D28+G28+J28</f>
        <v>6981.42</v>
      </c>
      <c r="D28" s="181">
        <f>E28+F28</f>
        <v>6199.38</v>
      </c>
      <c r="E28" s="182">
        <v>4508.34</v>
      </c>
      <c r="F28" s="183">
        <v>1691.04</v>
      </c>
      <c r="G28" s="181">
        <f>H28+I28</f>
        <v>297.59</v>
      </c>
      <c r="H28" s="182">
        <v>288.44</v>
      </c>
      <c r="I28" s="183">
        <v>9.15</v>
      </c>
      <c r="J28" s="180">
        <v>484.45</v>
      </c>
      <c r="K28" s="111"/>
      <c r="L28" s="165">
        <f t="shared" si="0"/>
        <v>6981.42</v>
      </c>
      <c r="M28" s="110"/>
      <c r="N28" s="109">
        <f t="shared" si="1"/>
        <v>0</v>
      </c>
      <c r="O28" s="110"/>
      <c r="P28" s="110"/>
      <c r="Q28" s="110"/>
      <c r="R28" s="110"/>
      <c r="S28" s="110"/>
      <c r="T28" s="110"/>
      <c r="U28" s="110"/>
      <c r="V28" s="109">
        <f t="shared" si="2"/>
        <v>0</v>
      </c>
      <c r="W28" s="110"/>
      <c r="X28" s="110"/>
      <c r="Y28" s="166"/>
      <c r="Z28" s="166"/>
      <c r="AA28" s="166" t="e">
        <f t="shared" si="7"/>
        <v>#DIV/0!</v>
      </c>
      <c r="AB28" s="166" t="e">
        <f t="shared" si="8"/>
        <v>#DIV/0!</v>
      </c>
      <c r="AC28" s="166" t="e">
        <f t="shared" si="9"/>
        <v>#DIV/0!</v>
      </c>
      <c r="AD28" s="166" t="e">
        <f t="shared" si="10"/>
        <v>#DIV/0!</v>
      </c>
      <c r="AE28" s="166" t="e">
        <f t="shared" si="11"/>
        <v>#DIV/0!</v>
      </c>
      <c r="AF28" s="166" t="e">
        <f t="shared" si="12"/>
        <v>#DIV/0!</v>
      </c>
      <c r="AG28" s="167" t="e">
        <f t="shared" si="13"/>
        <v>#DIV/0!</v>
      </c>
      <c r="AH28" s="166" t="e">
        <f t="shared" si="14"/>
        <v>#DIV/0!</v>
      </c>
      <c r="AI28" s="166" t="e">
        <f t="shared" si="15"/>
        <v>#DIV/0!</v>
      </c>
      <c r="AJ28" s="166" t="e">
        <f t="shared" si="16"/>
        <v>#DIV/0!</v>
      </c>
      <c r="AK28" s="168" t="e">
        <f t="shared" si="17"/>
        <v>#DIV/0!</v>
      </c>
      <c r="AL28" s="166" t="e">
        <f t="shared" si="18"/>
        <v>#DIV/0!</v>
      </c>
      <c r="AM28" s="166" t="e">
        <f t="shared" si="19"/>
        <v>#DIV/0!</v>
      </c>
      <c r="AN28" s="166" t="e">
        <f t="shared" si="20"/>
        <v>#DIV/0!</v>
      </c>
      <c r="AO28" s="169" t="e">
        <f t="shared" si="21"/>
        <v>#DIV/0!</v>
      </c>
      <c r="AP28" s="166" t="e">
        <f t="shared" si="22"/>
        <v>#DIV/0!</v>
      </c>
    </row>
    <row r="29" spans="1:42" s="170" customFormat="1" ht="30" customHeight="1">
      <c r="A29" s="161" t="s">
        <v>41</v>
      </c>
      <c r="B29" s="105" t="s">
        <v>19</v>
      </c>
      <c r="C29" s="162">
        <f>D29+G29+J29</f>
        <v>12468</v>
      </c>
      <c r="D29" s="106">
        <f>D30+D31</f>
        <v>11013</v>
      </c>
      <c r="E29" s="107">
        <f>SUM(E30:E31)</f>
        <v>8330</v>
      </c>
      <c r="F29" s="163">
        <f>F30+F31</f>
        <v>2683</v>
      </c>
      <c r="G29" s="106">
        <f>G30+G31</f>
        <v>713</v>
      </c>
      <c r="H29" s="107">
        <f>H30+H31</f>
        <v>679</v>
      </c>
      <c r="I29" s="163">
        <f>I30+I31</f>
        <v>34</v>
      </c>
      <c r="J29" s="162">
        <f>J30+J31</f>
        <v>742</v>
      </c>
      <c r="K29" s="164">
        <v>983</v>
      </c>
      <c r="L29" s="165">
        <f aca="true" t="shared" si="24" ref="L29:L35">C29+K29</f>
        <v>13451</v>
      </c>
      <c r="M29" s="108">
        <f>D29+G29</f>
        <v>11726</v>
      </c>
      <c r="N29" s="109">
        <f aca="true" t="shared" si="25" ref="N29:N34">M29/L29</f>
        <v>0.8717567467102818</v>
      </c>
      <c r="O29" s="109">
        <f>D29/M29</f>
        <v>0.9391949513900734</v>
      </c>
      <c r="P29" s="109">
        <f>E29/D29</f>
        <v>0.7563788250249704</v>
      </c>
      <c r="Q29" s="109">
        <f>F29/C29</f>
        <v>0.21519088867500802</v>
      </c>
      <c r="R29" s="109">
        <f>G29/M29</f>
        <v>0.06080504860992666</v>
      </c>
      <c r="S29" s="109">
        <f>H29/G29</f>
        <v>0.9523141654978962</v>
      </c>
      <c r="T29" s="109">
        <f>I29/G29</f>
        <v>0.047685834502103785</v>
      </c>
      <c r="U29" s="108">
        <f>J29+K29</f>
        <v>1725</v>
      </c>
      <c r="V29" s="109">
        <f aca="true" t="shared" si="26" ref="V29:V34">U29/L29</f>
        <v>0.12824325328971822</v>
      </c>
      <c r="W29" s="109">
        <f>J29/U29</f>
        <v>0.4301449275362319</v>
      </c>
      <c r="X29" s="109">
        <f>K29/U29</f>
        <v>0.5698550724637681</v>
      </c>
      <c r="Y29" s="166">
        <v>52945</v>
      </c>
      <c r="Z29" s="166">
        <v>17760</v>
      </c>
      <c r="AA29" s="166">
        <f t="shared" si="7"/>
        <v>254</v>
      </c>
      <c r="AB29" s="166">
        <f t="shared" si="8"/>
        <v>757</v>
      </c>
      <c r="AC29" s="166">
        <f t="shared" si="9"/>
        <v>696</v>
      </c>
      <c r="AD29" s="166">
        <f t="shared" si="10"/>
        <v>2075</v>
      </c>
      <c r="AE29" s="166">
        <f t="shared" si="11"/>
        <v>157</v>
      </c>
      <c r="AF29" s="166">
        <f t="shared" si="12"/>
        <v>469</v>
      </c>
      <c r="AG29" s="167">
        <f t="shared" si="13"/>
        <v>431</v>
      </c>
      <c r="AH29" s="166">
        <f t="shared" si="14"/>
        <v>1285</v>
      </c>
      <c r="AI29" s="166">
        <f t="shared" si="15"/>
        <v>13</v>
      </c>
      <c r="AJ29" s="166">
        <f t="shared" si="16"/>
        <v>40</v>
      </c>
      <c r="AK29" s="168">
        <f t="shared" si="17"/>
        <v>37</v>
      </c>
      <c r="AL29" s="166">
        <f t="shared" si="18"/>
        <v>110</v>
      </c>
      <c r="AM29" s="166">
        <f t="shared" si="19"/>
        <v>14</v>
      </c>
      <c r="AN29" s="166">
        <f t="shared" si="20"/>
        <v>42</v>
      </c>
      <c r="AO29" s="169">
        <f t="shared" si="21"/>
        <v>38</v>
      </c>
      <c r="AP29" s="166">
        <f t="shared" si="22"/>
        <v>114</v>
      </c>
    </row>
    <row r="30" spans="1:42" s="170" customFormat="1" ht="30" customHeight="1">
      <c r="A30" s="171"/>
      <c r="B30" s="172" t="s">
        <v>16</v>
      </c>
      <c r="C30" s="173">
        <f t="shared" si="3"/>
        <v>5644</v>
      </c>
      <c r="D30" s="174">
        <f>E30+F30</f>
        <v>4972</v>
      </c>
      <c r="E30" s="175">
        <v>3804</v>
      </c>
      <c r="F30" s="176">
        <v>1168</v>
      </c>
      <c r="G30" s="174">
        <f>H30+I30</f>
        <v>401</v>
      </c>
      <c r="H30" s="175">
        <v>380</v>
      </c>
      <c r="I30" s="176">
        <v>21</v>
      </c>
      <c r="J30" s="173">
        <v>271</v>
      </c>
      <c r="K30" s="184"/>
      <c r="L30" s="165">
        <f t="shared" si="24"/>
        <v>5644</v>
      </c>
      <c r="M30" s="110"/>
      <c r="N30" s="109">
        <f t="shared" si="25"/>
        <v>0</v>
      </c>
      <c r="O30" s="110"/>
      <c r="P30" s="110"/>
      <c r="Q30" s="110"/>
      <c r="R30" s="110"/>
      <c r="S30" s="110"/>
      <c r="T30" s="110"/>
      <c r="U30" s="110"/>
      <c r="V30" s="109">
        <f t="shared" si="26"/>
        <v>0</v>
      </c>
      <c r="W30" s="110"/>
      <c r="X30" s="110"/>
      <c r="Y30" s="166"/>
      <c r="Z30" s="166"/>
      <c r="AA30" s="166" t="e">
        <f t="shared" si="7"/>
        <v>#DIV/0!</v>
      </c>
      <c r="AB30" s="166" t="e">
        <f t="shared" si="8"/>
        <v>#DIV/0!</v>
      </c>
      <c r="AC30" s="166" t="e">
        <f t="shared" si="9"/>
        <v>#DIV/0!</v>
      </c>
      <c r="AD30" s="166" t="e">
        <f t="shared" si="10"/>
        <v>#DIV/0!</v>
      </c>
      <c r="AE30" s="166" t="e">
        <f t="shared" si="11"/>
        <v>#DIV/0!</v>
      </c>
      <c r="AF30" s="166" t="e">
        <f t="shared" si="12"/>
        <v>#DIV/0!</v>
      </c>
      <c r="AG30" s="167" t="e">
        <f t="shared" si="13"/>
        <v>#DIV/0!</v>
      </c>
      <c r="AH30" s="166" t="e">
        <f t="shared" si="14"/>
        <v>#DIV/0!</v>
      </c>
      <c r="AI30" s="166" t="e">
        <f t="shared" si="15"/>
        <v>#DIV/0!</v>
      </c>
      <c r="AJ30" s="166" t="e">
        <f t="shared" si="16"/>
        <v>#DIV/0!</v>
      </c>
      <c r="AK30" s="168" t="e">
        <f t="shared" si="17"/>
        <v>#DIV/0!</v>
      </c>
      <c r="AL30" s="166" t="e">
        <f t="shared" si="18"/>
        <v>#DIV/0!</v>
      </c>
      <c r="AM30" s="166" t="e">
        <f t="shared" si="19"/>
        <v>#DIV/0!</v>
      </c>
      <c r="AN30" s="166" t="e">
        <f t="shared" si="20"/>
        <v>#DIV/0!</v>
      </c>
      <c r="AO30" s="169" t="e">
        <f t="shared" si="21"/>
        <v>#DIV/0!</v>
      </c>
      <c r="AP30" s="166" t="e">
        <f t="shared" si="22"/>
        <v>#DIV/0!</v>
      </c>
    </row>
    <row r="31" spans="1:42" s="170" customFormat="1" ht="30" customHeight="1">
      <c r="A31" s="178"/>
      <c r="B31" s="179" t="s">
        <v>17</v>
      </c>
      <c r="C31" s="180">
        <f t="shared" si="3"/>
        <v>6824</v>
      </c>
      <c r="D31" s="181">
        <f>E31+F31</f>
        <v>6041</v>
      </c>
      <c r="E31" s="182">
        <v>4526</v>
      </c>
      <c r="F31" s="183">
        <v>1515</v>
      </c>
      <c r="G31" s="181">
        <f>H31+I31</f>
        <v>312</v>
      </c>
      <c r="H31" s="182">
        <v>299</v>
      </c>
      <c r="I31" s="183">
        <v>13</v>
      </c>
      <c r="J31" s="180">
        <v>471</v>
      </c>
      <c r="K31" s="112"/>
      <c r="L31" s="165">
        <f t="shared" si="24"/>
        <v>6824</v>
      </c>
      <c r="M31" s="110"/>
      <c r="N31" s="109">
        <f t="shared" si="25"/>
        <v>0</v>
      </c>
      <c r="O31" s="110"/>
      <c r="P31" s="110"/>
      <c r="Q31" s="110"/>
      <c r="R31" s="110"/>
      <c r="S31" s="110"/>
      <c r="T31" s="110"/>
      <c r="U31" s="110"/>
      <c r="V31" s="109">
        <f t="shared" si="26"/>
        <v>0</v>
      </c>
      <c r="W31" s="110"/>
      <c r="X31" s="110"/>
      <c r="Y31" s="166"/>
      <c r="Z31" s="166"/>
      <c r="AA31" s="166" t="e">
        <f t="shared" si="7"/>
        <v>#DIV/0!</v>
      </c>
      <c r="AB31" s="166" t="e">
        <f t="shared" si="8"/>
        <v>#DIV/0!</v>
      </c>
      <c r="AC31" s="166" t="e">
        <f t="shared" si="9"/>
        <v>#DIV/0!</v>
      </c>
      <c r="AD31" s="166" t="e">
        <f t="shared" si="10"/>
        <v>#DIV/0!</v>
      </c>
      <c r="AE31" s="166" t="e">
        <f t="shared" si="11"/>
        <v>#DIV/0!</v>
      </c>
      <c r="AF31" s="166" t="e">
        <f t="shared" si="12"/>
        <v>#DIV/0!</v>
      </c>
      <c r="AG31" s="167" t="e">
        <f t="shared" si="13"/>
        <v>#DIV/0!</v>
      </c>
      <c r="AH31" s="166" t="e">
        <f t="shared" si="14"/>
        <v>#DIV/0!</v>
      </c>
      <c r="AI31" s="166" t="e">
        <f t="shared" si="15"/>
        <v>#DIV/0!</v>
      </c>
      <c r="AJ31" s="166" t="e">
        <f t="shared" si="16"/>
        <v>#DIV/0!</v>
      </c>
      <c r="AK31" s="168" t="e">
        <f t="shared" si="17"/>
        <v>#DIV/0!</v>
      </c>
      <c r="AL31" s="166" t="e">
        <f t="shared" si="18"/>
        <v>#DIV/0!</v>
      </c>
      <c r="AM31" s="166" t="e">
        <f t="shared" si="19"/>
        <v>#DIV/0!</v>
      </c>
      <c r="AN31" s="166" t="e">
        <f t="shared" si="20"/>
        <v>#DIV/0!</v>
      </c>
      <c r="AO31" s="169" t="e">
        <f t="shared" si="21"/>
        <v>#DIV/0!</v>
      </c>
      <c r="AP31" s="166" t="e">
        <f t="shared" si="22"/>
        <v>#DIV/0!</v>
      </c>
    </row>
    <row r="32" spans="1:42" s="170" customFormat="1" ht="30" customHeight="1">
      <c r="A32" s="185" t="s">
        <v>61</v>
      </c>
      <c r="B32" s="113" t="s">
        <v>19</v>
      </c>
      <c r="C32" s="186">
        <f aca="true" t="shared" si="27" ref="C32:C37">D32+G32+J32</f>
        <v>12339</v>
      </c>
      <c r="D32" s="114">
        <f>D33+D34</f>
        <v>10889</v>
      </c>
      <c r="E32" s="115">
        <f>SUM(E33:E34)</f>
        <v>7628</v>
      </c>
      <c r="F32" s="187">
        <f>F33+F34</f>
        <v>3261</v>
      </c>
      <c r="G32" s="114">
        <f>G33+G34</f>
        <v>754</v>
      </c>
      <c r="H32" s="115">
        <f>H33+H34</f>
        <v>720</v>
      </c>
      <c r="I32" s="187">
        <f>I33+I34</f>
        <v>34</v>
      </c>
      <c r="J32" s="186">
        <f>J33+J34</f>
        <v>696</v>
      </c>
      <c r="K32" s="165">
        <v>914</v>
      </c>
      <c r="L32" s="165">
        <f t="shared" si="24"/>
        <v>13253</v>
      </c>
      <c r="M32" s="108">
        <f>D32+G32</f>
        <v>11643</v>
      </c>
      <c r="N32" s="109">
        <f t="shared" si="25"/>
        <v>0.8785180713800649</v>
      </c>
      <c r="O32" s="109">
        <f>D32/M32</f>
        <v>0.9352400584041913</v>
      </c>
      <c r="P32" s="109">
        <f>E32/D32</f>
        <v>0.7005234640462853</v>
      </c>
      <c r="Q32" s="109">
        <f>F32/C32</f>
        <v>0.26428397763189887</v>
      </c>
      <c r="R32" s="109">
        <f>G32/M32</f>
        <v>0.06475994159580864</v>
      </c>
      <c r="S32" s="109">
        <f>H32/G32</f>
        <v>0.9549071618037135</v>
      </c>
      <c r="T32" s="109">
        <f>I32/G32</f>
        <v>0.04509283819628647</v>
      </c>
      <c r="U32" s="108">
        <f>J32+K32</f>
        <v>1610</v>
      </c>
      <c r="V32" s="109">
        <f t="shared" si="26"/>
        <v>0.1214819286199351</v>
      </c>
      <c r="W32" s="109">
        <f>J32/U32</f>
        <v>0.4322981366459627</v>
      </c>
      <c r="X32" s="109">
        <f>K32/U32</f>
        <v>0.5677018633540373</v>
      </c>
      <c r="Y32" s="166">
        <v>52242</v>
      </c>
      <c r="Z32" s="166">
        <v>17758</v>
      </c>
      <c r="AA32" s="166">
        <f t="shared" si="7"/>
        <v>254</v>
      </c>
      <c r="AB32" s="166">
        <f t="shared" si="8"/>
        <v>746</v>
      </c>
      <c r="AC32" s="166">
        <f t="shared" si="9"/>
        <v>695</v>
      </c>
      <c r="AD32" s="166">
        <f t="shared" si="10"/>
        <v>2045</v>
      </c>
      <c r="AE32" s="166">
        <f t="shared" si="11"/>
        <v>146</v>
      </c>
      <c r="AF32" s="166">
        <f t="shared" si="12"/>
        <v>430</v>
      </c>
      <c r="AG32" s="167">
        <f t="shared" si="13"/>
        <v>400</v>
      </c>
      <c r="AH32" s="166">
        <f t="shared" si="14"/>
        <v>1177</v>
      </c>
      <c r="AI32" s="166">
        <f t="shared" si="15"/>
        <v>14</v>
      </c>
      <c r="AJ32" s="166">
        <f t="shared" si="16"/>
        <v>42</v>
      </c>
      <c r="AK32" s="168">
        <f t="shared" si="17"/>
        <v>40</v>
      </c>
      <c r="AL32" s="166">
        <f t="shared" si="18"/>
        <v>116</v>
      </c>
      <c r="AM32" s="166">
        <f t="shared" si="19"/>
        <v>13</v>
      </c>
      <c r="AN32" s="166">
        <f t="shared" si="20"/>
        <v>39</v>
      </c>
      <c r="AO32" s="169">
        <f t="shared" si="21"/>
        <v>37</v>
      </c>
      <c r="AP32" s="166">
        <f t="shared" si="22"/>
        <v>107</v>
      </c>
    </row>
    <row r="33" spans="1:42" ht="30" customHeight="1">
      <c r="A33" s="171"/>
      <c r="B33" s="172" t="s">
        <v>16</v>
      </c>
      <c r="C33" s="173">
        <f t="shared" si="27"/>
        <v>5580</v>
      </c>
      <c r="D33" s="174">
        <f>E33+F33</f>
        <v>4875</v>
      </c>
      <c r="E33" s="175">
        <v>3456</v>
      </c>
      <c r="F33" s="176">
        <v>1419</v>
      </c>
      <c r="G33" s="174">
        <f>H33+I33</f>
        <v>448</v>
      </c>
      <c r="H33" s="175">
        <v>428</v>
      </c>
      <c r="I33" s="176">
        <v>20</v>
      </c>
      <c r="J33" s="173">
        <v>257</v>
      </c>
      <c r="K33" s="188"/>
      <c r="L33" s="165">
        <f t="shared" si="24"/>
        <v>5580</v>
      </c>
      <c r="M33" s="73"/>
      <c r="N33" s="91">
        <f t="shared" si="25"/>
        <v>0</v>
      </c>
      <c r="O33" s="74"/>
      <c r="P33" s="73"/>
      <c r="Q33" s="73"/>
      <c r="R33" s="101"/>
      <c r="S33" s="73"/>
      <c r="T33" s="102"/>
      <c r="U33" s="103"/>
      <c r="V33" s="91">
        <f t="shared" si="26"/>
        <v>0</v>
      </c>
      <c r="W33" s="74"/>
      <c r="X33" s="101"/>
      <c r="AA33" s="166" t="e">
        <f aca="true" t="shared" si="28" ref="AA33:AA40">ROUND(L33*1000/Y33,0)</f>
        <v>#DIV/0!</v>
      </c>
      <c r="AB33" s="166" t="e">
        <f aca="true" t="shared" si="29" ref="AB33:AB40">ROUND(L33*1000/Z33,0)</f>
        <v>#DIV/0!</v>
      </c>
      <c r="AC33" s="166" t="e">
        <f aca="true" t="shared" si="30" ref="AC33:AC40">ROUND(L33*1000*1000/Y33/365,0)</f>
        <v>#DIV/0!</v>
      </c>
      <c r="AD33" s="166" t="e">
        <f aca="true" t="shared" si="31" ref="AD33:AD40">ROUND(L33*1000*1000/Z33/365,0)</f>
        <v>#DIV/0!</v>
      </c>
      <c r="AE33" s="166" t="e">
        <f aca="true" t="shared" si="32" ref="AE33:AE40">ROUND(E33*1000/Y33,0)</f>
        <v>#DIV/0!</v>
      </c>
      <c r="AF33" s="166" t="e">
        <f aca="true" t="shared" si="33" ref="AF33:AF40">ROUND(E33*1000/Z33,0)</f>
        <v>#DIV/0!</v>
      </c>
      <c r="AG33" s="167" t="e">
        <f aca="true" t="shared" si="34" ref="AG33:AG40">ROUND(E33*1000*1000/Y33/365,0)</f>
        <v>#DIV/0!</v>
      </c>
      <c r="AH33" s="166" t="e">
        <f aca="true" t="shared" si="35" ref="AH33:AH40">ROUND(E33*1000*1000/Z33/365,0)</f>
        <v>#DIV/0!</v>
      </c>
      <c r="AI33" s="166" t="e">
        <f aca="true" t="shared" si="36" ref="AI33:AI40">ROUND(G33*1000/Y33,0)</f>
        <v>#DIV/0!</v>
      </c>
      <c r="AJ33" s="166" t="e">
        <f aca="true" t="shared" si="37" ref="AJ33:AJ40">ROUND(G33*1000/Z33,0)</f>
        <v>#DIV/0!</v>
      </c>
      <c r="AK33" s="168" t="e">
        <f aca="true" t="shared" si="38" ref="AK33:AK40">ROUND(G33*1000*1000/Y33/365,0)</f>
        <v>#DIV/0!</v>
      </c>
      <c r="AL33" s="166" t="e">
        <f aca="true" t="shared" si="39" ref="AL33:AL40">ROUND(G33*1000*1000/Z33/365,0)</f>
        <v>#DIV/0!</v>
      </c>
      <c r="AM33" s="166" t="e">
        <f aca="true" t="shared" si="40" ref="AM33:AM40">ROUND(J33*1000/Y33,0)</f>
        <v>#DIV/0!</v>
      </c>
      <c r="AN33" s="166" t="e">
        <f aca="true" t="shared" si="41" ref="AN33:AN40">ROUND(J33*1000/Z33,0)</f>
        <v>#DIV/0!</v>
      </c>
      <c r="AO33" s="169" t="e">
        <f aca="true" t="shared" si="42" ref="AO33:AO40">ROUND(J33*1000*1000/Y33/365,0)</f>
        <v>#DIV/0!</v>
      </c>
      <c r="AP33" s="166" t="e">
        <f aca="true" t="shared" si="43" ref="AP33:AP40">ROUND(J33*1000*1000/Z33/365,0)</f>
        <v>#DIV/0!</v>
      </c>
    </row>
    <row r="34" spans="1:42" ht="30" customHeight="1">
      <c r="A34" s="145"/>
      <c r="B34" s="146" t="s">
        <v>17</v>
      </c>
      <c r="C34" s="157">
        <f t="shared" si="27"/>
        <v>6759</v>
      </c>
      <c r="D34" s="158">
        <f>E34+F34</f>
        <v>6014</v>
      </c>
      <c r="E34" s="159">
        <v>4172</v>
      </c>
      <c r="F34" s="160">
        <v>1842</v>
      </c>
      <c r="G34" s="158">
        <f>H34+I34</f>
        <v>306</v>
      </c>
      <c r="H34" s="159">
        <v>292</v>
      </c>
      <c r="I34" s="160">
        <v>14</v>
      </c>
      <c r="J34" s="157">
        <v>439</v>
      </c>
      <c r="K34" s="116"/>
      <c r="L34" s="165">
        <f t="shared" si="24"/>
        <v>6759</v>
      </c>
      <c r="M34" s="73"/>
      <c r="N34" s="91">
        <f t="shared" si="25"/>
        <v>0</v>
      </c>
      <c r="O34" s="74"/>
      <c r="P34" s="73"/>
      <c r="Q34" s="73"/>
      <c r="R34" s="101"/>
      <c r="S34" s="73"/>
      <c r="T34" s="102"/>
      <c r="U34" s="103"/>
      <c r="V34" s="91">
        <f t="shared" si="26"/>
        <v>0</v>
      </c>
      <c r="W34" s="74"/>
      <c r="X34" s="101"/>
      <c r="AA34" s="166" t="e">
        <f t="shared" si="28"/>
        <v>#DIV/0!</v>
      </c>
      <c r="AB34" s="166" t="e">
        <f t="shared" si="29"/>
        <v>#DIV/0!</v>
      </c>
      <c r="AC34" s="166" t="e">
        <f t="shared" si="30"/>
        <v>#DIV/0!</v>
      </c>
      <c r="AD34" s="166" t="e">
        <f t="shared" si="31"/>
        <v>#DIV/0!</v>
      </c>
      <c r="AE34" s="166" t="e">
        <f t="shared" si="32"/>
        <v>#DIV/0!</v>
      </c>
      <c r="AF34" s="166" t="e">
        <f t="shared" si="33"/>
        <v>#DIV/0!</v>
      </c>
      <c r="AG34" s="167" t="e">
        <f t="shared" si="34"/>
        <v>#DIV/0!</v>
      </c>
      <c r="AH34" s="166" t="e">
        <f t="shared" si="35"/>
        <v>#DIV/0!</v>
      </c>
      <c r="AI34" s="166" t="e">
        <f t="shared" si="36"/>
        <v>#DIV/0!</v>
      </c>
      <c r="AJ34" s="166" t="e">
        <f t="shared" si="37"/>
        <v>#DIV/0!</v>
      </c>
      <c r="AK34" s="168" t="e">
        <f t="shared" si="38"/>
        <v>#DIV/0!</v>
      </c>
      <c r="AL34" s="166" t="e">
        <f t="shared" si="39"/>
        <v>#DIV/0!</v>
      </c>
      <c r="AM34" s="166" t="e">
        <f t="shared" si="40"/>
        <v>#DIV/0!</v>
      </c>
      <c r="AN34" s="166" t="e">
        <f t="shared" si="41"/>
        <v>#DIV/0!</v>
      </c>
      <c r="AO34" s="169" t="e">
        <f t="shared" si="42"/>
        <v>#DIV/0!</v>
      </c>
      <c r="AP34" s="166" t="e">
        <f t="shared" si="43"/>
        <v>#DIV/0!</v>
      </c>
    </row>
    <row r="35" spans="1:42" s="302" customFormat="1" ht="29.25" customHeight="1">
      <c r="A35" s="298" t="s">
        <v>78</v>
      </c>
      <c r="B35" s="86" t="s">
        <v>19</v>
      </c>
      <c r="C35" s="299">
        <f t="shared" si="27"/>
        <v>12260</v>
      </c>
      <c r="D35" s="87">
        <f>D36+D37</f>
        <v>10877</v>
      </c>
      <c r="E35" s="88">
        <f>SUM(E36:E37)</f>
        <v>7680</v>
      </c>
      <c r="F35" s="300">
        <f>F36+F37</f>
        <v>3197</v>
      </c>
      <c r="G35" s="87">
        <f>G36+G37</f>
        <v>720</v>
      </c>
      <c r="H35" s="88">
        <f>H36+H37</f>
        <v>689</v>
      </c>
      <c r="I35" s="300">
        <f>I36+I37</f>
        <v>31</v>
      </c>
      <c r="J35" s="299">
        <f>J36+J37</f>
        <v>663</v>
      </c>
      <c r="K35" s="301">
        <v>814</v>
      </c>
      <c r="L35" s="165">
        <f t="shared" si="24"/>
        <v>13074</v>
      </c>
      <c r="Y35" s="315">
        <v>51485</v>
      </c>
      <c r="Z35" s="315">
        <v>17739</v>
      </c>
      <c r="AA35" s="166">
        <f t="shared" si="28"/>
        <v>254</v>
      </c>
      <c r="AB35" s="166">
        <f t="shared" si="29"/>
        <v>737</v>
      </c>
      <c r="AC35" s="166">
        <f t="shared" si="30"/>
        <v>696</v>
      </c>
      <c r="AD35" s="166">
        <f t="shared" si="31"/>
        <v>2019</v>
      </c>
      <c r="AE35" s="166">
        <f t="shared" si="32"/>
        <v>149</v>
      </c>
      <c r="AF35" s="166">
        <f t="shared" si="33"/>
        <v>433</v>
      </c>
      <c r="AG35" s="167">
        <f t="shared" si="34"/>
        <v>409</v>
      </c>
      <c r="AH35" s="166">
        <f t="shared" si="35"/>
        <v>1186</v>
      </c>
      <c r="AI35" s="166">
        <f t="shared" si="36"/>
        <v>14</v>
      </c>
      <c r="AJ35" s="166">
        <f t="shared" si="37"/>
        <v>41</v>
      </c>
      <c r="AK35" s="168">
        <f t="shared" si="38"/>
        <v>38</v>
      </c>
      <c r="AL35" s="166">
        <f t="shared" si="39"/>
        <v>111</v>
      </c>
      <c r="AM35" s="166">
        <f t="shared" si="40"/>
        <v>13</v>
      </c>
      <c r="AN35" s="166">
        <f t="shared" si="41"/>
        <v>37</v>
      </c>
      <c r="AO35" s="169">
        <f t="shared" si="42"/>
        <v>35</v>
      </c>
      <c r="AP35" s="166">
        <f t="shared" si="43"/>
        <v>102</v>
      </c>
    </row>
    <row r="36" spans="1:42" s="302" customFormat="1" ht="29.25" customHeight="1">
      <c r="A36" s="303"/>
      <c r="B36" s="304" t="s">
        <v>16</v>
      </c>
      <c r="C36" s="305">
        <f t="shared" si="27"/>
        <v>5522</v>
      </c>
      <c r="D36" s="306">
        <f>E36+F36</f>
        <v>4856</v>
      </c>
      <c r="E36" s="307">
        <v>3491</v>
      </c>
      <c r="F36" s="308">
        <v>1365</v>
      </c>
      <c r="G36" s="306">
        <f>H36+I36</f>
        <v>424</v>
      </c>
      <c r="H36" s="307">
        <v>409</v>
      </c>
      <c r="I36" s="308">
        <v>15</v>
      </c>
      <c r="J36" s="305">
        <v>242</v>
      </c>
      <c r="K36" s="188"/>
      <c r="L36" s="165">
        <f aca="true" t="shared" si="44" ref="L36:L42">C36+K36</f>
        <v>5522</v>
      </c>
      <c r="M36" s="73"/>
      <c r="N36" s="91">
        <f>M36/L36</f>
        <v>0</v>
      </c>
      <c r="O36" s="74"/>
      <c r="P36" s="73"/>
      <c r="Q36" s="73"/>
      <c r="R36" s="101"/>
      <c r="S36" s="73"/>
      <c r="T36" s="102"/>
      <c r="U36" s="103"/>
      <c r="V36" s="91">
        <f>U36/L36</f>
        <v>0</v>
      </c>
      <c r="W36" s="74"/>
      <c r="X36" s="101"/>
      <c r="Y36" s="123"/>
      <c r="Z36" s="123"/>
      <c r="AA36" s="166" t="e">
        <f t="shared" si="28"/>
        <v>#DIV/0!</v>
      </c>
      <c r="AB36" s="166" t="e">
        <f t="shared" si="29"/>
        <v>#DIV/0!</v>
      </c>
      <c r="AC36" s="166" t="e">
        <f t="shared" si="30"/>
        <v>#DIV/0!</v>
      </c>
      <c r="AD36" s="166" t="e">
        <f t="shared" si="31"/>
        <v>#DIV/0!</v>
      </c>
      <c r="AE36" s="166" t="e">
        <f t="shared" si="32"/>
        <v>#DIV/0!</v>
      </c>
      <c r="AF36" s="166" t="e">
        <f t="shared" si="33"/>
        <v>#DIV/0!</v>
      </c>
      <c r="AG36" s="167" t="e">
        <f t="shared" si="34"/>
        <v>#DIV/0!</v>
      </c>
      <c r="AH36" s="166" t="e">
        <f t="shared" si="35"/>
        <v>#DIV/0!</v>
      </c>
      <c r="AI36" s="166" t="e">
        <f t="shared" si="36"/>
        <v>#DIV/0!</v>
      </c>
      <c r="AJ36" s="166" t="e">
        <f t="shared" si="37"/>
        <v>#DIV/0!</v>
      </c>
      <c r="AK36" s="168" t="e">
        <f t="shared" si="38"/>
        <v>#DIV/0!</v>
      </c>
      <c r="AL36" s="166" t="e">
        <f t="shared" si="39"/>
        <v>#DIV/0!</v>
      </c>
      <c r="AM36" s="166" t="e">
        <f t="shared" si="40"/>
        <v>#DIV/0!</v>
      </c>
      <c r="AN36" s="166" t="e">
        <f t="shared" si="41"/>
        <v>#DIV/0!</v>
      </c>
      <c r="AO36" s="169" t="e">
        <f t="shared" si="42"/>
        <v>#DIV/0!</v>
      </c>
      <c r="AP36" s="166" t="e">
        <f t="shared" si="43"/>
        <v>#DIV/0!</v>
      </c>
    </row>
    <row r="37" spans="1:42" s="302" customFormat="1" ht="29.25" customHeight="1">
      <c r="A37" s="309"/>
      <c r="B37" s="310" t="s">
        <v>17</v>
      </c>
      <c r="C37" s="311">
        <f t="shared" si="27"/>
        <v>6738</v>
      </c>
      <c r="D37" s="312">
        <f>E37+F37</f>
        <v>6021</v>
      </c>
      <c r="E37" s="313">
        <v>4189</v>
      </c>
      <c r="F37" s="314">
        <v>1832</v>
      </c>
      <c r="G37" s="312">
        <f>H37+I37</f>
        <v>296</v>
      </c>
      <c r="H37" s="313">
        <v>280</v>
      </c>
      <c r="I37" s="314">
        <v>16</v>
      </c>
      <c r="J37" s="311">
        <v>421</v>
      </c>
      <c r="K37" s="116"/>
      <c r="L37" s="165">
        <f t="shared" si="44"/>
        <v>6738</v>
      </c>
      <c r="M37" s="73"/>
      <c r="N37" s="91">
        <f>M37/L37</f>
        <v>0</v>
      </c>
      <c r="O37" s="74"/>
      <c r="P37" s="73"/>
      <c r="Q37" s="73"/>
      <c r="R37" s="101"/>
      <c r="S37" s="73"/>
      <c r="T37" s="102"/>
      <c r="U37" s="103"/>
      <c r="V37" s="91">
        <f>U37/L37</f>
        <v>0</v>
      </c>
      <c r="W37" s="74"/>
      <c r="X37" s="101"/>
      <c r="Y37" s="316"/>
      <c r="Z37" s="317"/>
      <c r="AA37" s="166" t="e">
        <f t="shared" si="28"/>
        <v>#DIV/0!</v>
      </c>
      <c r="AB37" s="166" t="e">
        <f t="shared" si="29"/>
        <v>#DIV/0!</v>
      </c>
      <c r="AC37" s="166" t="e">
        <f t="shared" si="30"/>
        <v>#DIV/0!</v>
      </c>
      <c r="AD37" s="166" t="e">
        <f t="shared" si="31"/>
        <v>#DIV/0!</v>
      </c>
      <c r="AE37" s="166" t="e">
        <f t="shared" si="32"/>
        <v>#DIV/0!</v>
      </c>
      <c r="AF37" s="166" t="e">
        <f t="shared" si="33"/>
        <v>#DIV/0!</v>
      </c>
      <c r="AG37" s="167" t="e">
        <f t="shared" si="34"/>
        <v>#DIV/0!</v>
      </c>
      <c r="AH37" s="166" t="e">
        <f t="shared" si="35"/>
        <v>#DIV/0!</v>
      </c>
      <c r="AI37" s="166" t="e">
        <f t="shared" si="36"/>
        <v>#DIV/0!</v>
      </c>
      <c r="AJ37" s="166" t="e">
        <f t="shared" si="37"/>
        <v>#DIV/0!</v>
      </c>
      <c r="AK37" s="168" t="e">
        <f t="shared" si="38"/>
        <v>#DIV/0!</v>
      </c>
      <c r="AL37" s="166" t="e">
        <f t="shared" si="39"/>
        <v>#DIV/0!</v>
      </c>
      <c r="AM37" s="166" t="e">
        <f t="shared" si="40"/>
        <v>#DIV/0!</v>
      </c>
      <c r="AN37" s="166" t="e">
        <f t="shared" si="41"/>
        <v>#DIV/0!</v>
      </c>
      <c r="AO37" s="169" t="e">
        <f t="shared" si="42"/>
        <v>#DIV/0!</v>
      </c>
      <c r="AP37" s="166" t="e">
        <f t="shared" si="43"/>
        <v>#DIV/0!</v>
      </c>
    </row>
    <row r="38" spans="1:42" s="302" customFormat="1" ht="29.25" customHeight="1">
      <c r="A38" s="298" t="s">
        <v>81</v>
      </c>
      <c r="B38" s="86" t="s">
        <v>19</v>
      </c>
      <c r="C38" s="299">
        <f aca="true" t="shared" si="45" ref="C38:C43">D38+G38+J38</f>
        <v>12280</v>
      </c>
      <c r="D38" s="87">
        <f>D39+D40</f>
        <v>10787</v>
      </c>
      <c r="E38" s="88">
        <f>SUM(E39:E40)</f>
        <v>7653</v>
      </c>
      <c r="F38" s="300">
        <f>F39+F40</f>
        <v>3134</v>
      </c>
      <c r="G38" s="87">
        <f>G39+G40</f>
        <v>826</v>
      </c>
      <c r="H38" s="88">
        <f>H39+H40</f>
        <v>791</v>
      </c>
      <c r="I38" s="300">
        <f>I39+I40</f>
        <v>35</v>
      </c>
      <c r="J38" s="299">
        <f>J39+J40</f>
        <v>667</v>
      </c>
      <c r="K38" s="301">
        <v>810</v>
      </c>
      <c r="L38" s="165">
        <f t="shared" si="44"/>
        <v>13090</v>
      </c>
      <c r="Y38" s="315">
        <v>50853</v>
      </c>
      <c r="Z38" s="315">
        <v>17763</v>
      </c>
      <c r="AA38" s="166">
        <f t="shared" si="28"/>
        <v>257</v>
      </c>
      <c r="AB38" s="166">
        <f t="shared" si="29"/>
        <v>737</v>
      </c>
      <c r="AC38" s="166">
        <f t="shared" si="30"/>
        <v>705</v>
      </c>
      <c r="AD38" s="166">
        <f t="shared" si="31"/>
        <v>2019</v>
      </c>
      <c r="AE38" s="166">
        <f t="shared" si="32"/>
        <v>150</v>
      </c>
      <c r="AF38" s="166">
        <f t="shared" si="33"/>
        <v>431</v>
      </c>
      <c r="AG38" s="167">
        <f t="shared" si="34"/>
        <v>412</v>
      </c>
      <c r="AH38" s="166">
        <f t="shared" si="35"/>
        <v>1180</v>
      </c>
      <c r="AI38" s="166">
        <f t="shared" si="36"/>
        <v>16</v>
      </c>
      <c r="AJ38" s="166">
        <f t="shared" si="37"/>
        <v>47</v>
      </c>
      <c r="AK38" s="168">
        <f t="shared" si="38"/>
        <v>45</v>
      </c>
      <c r="AL38" s="166">
        <f t="shared" si="39"/>
        <v>127</v>
      </c>
      <c r="AM38" s="166">
        <f t="shared" si="40"/>
        <v>13</v>
      </c>
      <c r="AN38" s="166">
        <f t="shared" si="41"/>
        <v>38</v>
      </c>
      <c r="AO38" s="169">
        <f t="shared" si="42"/>
        <v>36</v>
      </c>
      <c r="AP38" s="166">
        <f t="shared" si="43"/>
        <v>103</v>
      </c>
    </row>
    <row r="39" spans="1:42" s="302" customFormat="1" ht="29.25" customHeight="1">
      <c r="A39" s="303"/>
      <c r="B39" s="304" t="s">
        <v>16</v>
      </c>
      <c r="C39" s="305">
        <f t="shared" si="45"/>
        <v>5489</v>
      </c>
      <c r="D39" s="306">
        <f>E39+F39</f>
        <v>4725</v>
      </c>
      <c r="E39" s="307">
        <v>3403</v>
      </c>
      <c r="F39" s="308">
        <v>1322</v>
      </c>
      <c r="G39" s="306">
        <f>H39+I39</f>
        <v>514</v>
      </c>
      <c r="H39" s="307">
        <v>497</v>
      </c>
      <c r="I39" s="308">
        <v>17</v>
      </c>
      <c r="J39" s="305">
        <v>250</v>
      </c>
      <c r="K39" s="188"/>
      <c r="L39" s="165">
        <f t="shared" si="44"/>
        <v>5489</v>
      </c>
      <c r="M39" s="73"/>
      <c r="N39" s="91">
        <f>M39/L39</f>
        <v>0</v>
      </c>
      <c r="O39" s="74"/>
      <c r="P39" s="73"/>
      <c r="Q39" s="73"/>
      <c r="R39" s="101"/>
      <c r="S39" s="73"/>
      <c r="T39" s="102"/>
      <c r="U39" s="103"/>
      <c r="V39" s="91">
        <f>U39/L39</f>
        <v>0</v>
      </c>
      <c r="W39" s="74"/>
      <c r="X39" s="101"/>
      <c r="Y39" s="123"/>
      <c r="Z39" s="123"/>
      <c r="AA39" s="166" t="e">
        <f t="shared" si="28"/>
        <v>#DIV/0!</v>
      </c>
      <c r="AB39" s="166" t="e">
        <f t="shared" si="29"/>
        <v>#DIV/0!</v>
      </c>
      <c r="AC39" s="166" t="e">
        <f t="shared" si="30"/>
        <v>#DIV/0!</v>
      </c>
      <c r="AD39" s="166" t="e">
        <f t="shared" si="31"/>
        <v>#DIV/0!</v>
      </c>
      <c r="AE39" s="166" t="e">
        <f t="shared" si="32"/>
        <v>#DIV/0!</v>
      </c>
      <c r="AF39" s="166" t="e">
        <f t="shared" si="33"/>
        <v>#DIV/0!</v>
      </c>
      <c r="AG39" s="167" t="e">
        <f t="shared" si="34"/>
        <v>#DIV/0!</v>
      </c>
      <c r="AH39" s="166" t="e">
        <f t="shared" si="35"/>
        <v>#DIV/0!</v>
      </c>
      <c r="AI39" s="166" t="e">
        <f t="shared" si="36"/>
        <v>#DIV/0!</v>
      </c>
      <c r="AJ39" s="166" t="e">
        <f t="shared" si="37"/>
        <v>#DIV/0!</v>
      </c>
      <c r="AK39" s="168" t="e">
        <f t="shared" si="38"/>
        <v>#DIV/0!</v>
      </c>
      <c r="AL39" s="166" t="e">
        <f t="shared" si="39"/>
        <v>#DIV/0!</v>
      </c>
      <c r="AM39" s="166" t="e">
        <f t="shared" si="40"/>
        <v>#DIV/0!</v>
      </c>
      <c r="AN39" s="166" t="e">
        <f t="shared" si="41"/>
        <v>#DIV/0!</v>
      </c>
      <c r="AO39" s="169" t="e">
        <f t="shared" si="42"/>
        <v>#DIV/0!</v>
      </c>
      <c r="AP39" s="166" t="e">
        <f t="shared" si="43"/>
        <v>#DIV/0!</v>
      </c>
    </row>
    <row r="40" spans="1:42" s="302" customFormat="1" ht="29.25" customHeight="1">
      <c r="A40" s="309"/>
      <c r="B40" s="310" t="s">
        <v>17</v>
      </c>
      <c r="C40" s="311">
        <f t="shared" si="45"/>
        <v>6791</v>
      </c>
      <c r="D40" s="312">
        <f>E40+F40</f>
        <v>6062</v>
      </c>
      <c r="E40" s="313">
        <v>4250</v>
      </c>
      <c r="F40" s="314">
        <v>1812</v>
      </c>
      <c r="G40" s="312">
        <f>H40+I40</f>
        <v>312</v>
      </c>
      <c r="H40" s="313">
        <v>294</v>
      </c>
      <c r="I40" s="314">
        <v>18</v>
      </c>
      <c r="J40" s="311">
        <v>417</v>
      </c>
      <c r="K40" s="116"/>
      <c r="L40" s="165">
        <f t="shared" si="44"/>
        <v>6791</v>
      </c>
      <c r="M40" s="73"/>
      <c r="N40" s="91">
        <f>M40/L40</f>
        <v>0</v>
      </c>
      <c r="O40" s="74"/>
      <c r="P40" s="73"/>
      <c r="Q40" s="73"/>
      <c r="R40" s="101"/>
      <c r="S40" s="73"/>
      <c r="T40" s="102"/>
      <c r="U40" s="103"/>
      <c r="V40" s="91">
        <f>U40/L40</f>
        <v>0</v>
      </c>
      <c r="W40" s="74"/>
      <c r="X40" s="101"/>
      <c r="Y40" s="316"/>
      <c r="Z40" s="317"/>
      <c r="AA40" s="166" t="e">
        <f t="shared" si="28"/>
        <v>#DIV/0!</v>
      </c>
      <c r="AB40" s="166" t="e">
        <f t="shared" si="29"/>
        <v>#DIV/0!</v>
      </c>
      <c r="AC40" s="166" t="e">
        <f t="shared" si="30"/>
        <v>#DIV/0!</v>
      </c>
      <c r="AD40" s="166" t="e">
        <f t="shared" si="31"/>
        <v>#DIV/0!</v>
      </c>
      <c r="AE40" s="166" t="e">
        <f t="shared" si="32"/>
        <v>#DIV/0!</v>
      </c>
      <c r="AF40" s="166" t="e">
        <f t="shared" si="33"/>
        <v>#DIV/0!</v>
      </c>
      <c r="AG40" s="167" t="e">
        <f t="shared" si="34"/>
        <v>#DIV/0!</v>
      </c>
      <c r="AH40" s="166" t="e">
        <f t="shared" si="35"/>
        <v>#DIV/0!</v>
      </c>
      <c r="AI40" s="166" t="e">
        <f t="shared" si="36"/>
        <v>#DIV/0!</v>
      </c>
      <c r="AJ40" s="166" t="e">
        <f t="shared" si="37"/>
        <v>#DIV/0!</v>
      </c>
      <c r="AK40" s="168" t="e">
        <f t="shared" si="38"/>
        <v>#DIV/0!</v>
      </c>
      <c r="AL40" s="166" t="e">
        <f t="shared" si="39"/>
        <v>#DIV/0!</v>
      </c>
      <c r="AM40" s="166" t="e">
        <f t="shared" si="40"/>
        <v>#DIV/0!</v>
      </c>
      <c r="AN40" s="166" t="e">
        <f t="shared" si="41"/>
        <v>#DIV/0!</v>
      </c>
      <c r="AO40" s="169" t="e">
        <f t="shared" si="42"/>
        <v>#DIV/0!</v>
      </c>
      <c r="AP40" s="166" t="e">
        <f t="shared" si="43"/>
        <v>#DIV/0!</v>
      </c>
    </row>
    <row r="41" spans="1:42" s="302" customFormat="1" ht="29.25" customHeight="1">
      <c r="A41" s="318" t="s">
        <v>83</v>
      </c>
      <c r="B41" s="86" t="s">
        <v>19</v>
      </c>
      <c r="C41" s="299">
        <f t="shared" si="45"/>
        <v>12636</v>
      </c>
      <c r="D41" s="87">
        <f>D42+D43</f>
        <v>10992</v>
      </c>
      <c r="E41" s="88">
        <f>SUM(E42:E43)</f>
        <v>7907</v>
      </c>
      <c r="F41" s="300">
        <f>F42+F43</f>
        <v>3085</v>
      </c>
      <c r="G41" s="87">
        <f>G42+G43</f>
        <v>980</v>
      </c>
      <c r="H41" s="88">
        <f>H42+H43</f>
        <v>944</v>
      </c>
      <c r="I41" s="300">
        <f>I42+I43</f>
        <v>36</v>
      </c>
      <c r="J41" s="299">
        <f>J42+J43</f>
        <v>664</v>
      </c>
      <c r="K41" s="301">
        <v>742</v>
      </c>
      <c r="L41" s="165">
        <f t="shared" si="44"/>
        <v>13378</v>
      </c>
      <c r="Y41" s="315">
        <v>50040</v>
      </c>
      <c r="Z41" s="315">
        <v>17698</v>
      </c>
      <c r="AA41" s="166">
        <f aca="true" t="shared" si="46" ref="AA41:AA46">ROUND(L41*1000/Y41,0)</f>
        <v>267</v>
      </c>
      <c r="AB41" s="166">
        <f aca="true" t="shared" si="47" ref="AB41:AB46">ROUND(L41*1000/Z41,0)</f>
        <v>756</v>
      </c>
      <c r="AC41" s="166">
        <f aca="true" t="shared" si="48" ref="AC41:AC46">ROUND(L41*1000*1000/Y41/365,0)</f>
        <v>732</v>
      </c>
      <c r="AD41" s="166">
        <f aca="true" t="shared" si="49" ref="AD41:AD46">ROUND(L41*1000*1000/Z41/365,0)</f>
        <v>2071</v>
      </c>
      <c r="AE41" s="166">
        <f aca="true" t="shared" si="50" ref="AE41:AE46">ROUND(E41*1000/Y41,0)</f>
        <v>158</v>
      </c>
      <c r="AF41" s="166">
        <f aca="true" t="shared" si="51" ref="AF41:AF46">ROUND(E41*1000/Z41,0)</f>
        <v>447</v>
      </c>
      <c r="AG41" s="167">
        <f aca="true" t="shared" si="52" ref="AG41:AG46">ROUND(E41*1000*1000/Y41/365,0)</f>
        <v>433</v>
      </c>
      <c r="AH41" s="166">
        <f aca="true" t="shared" si="53" ref="AH41:AH46">ROUND(E41*1000*1000/Z41/365,0)</f>
        <v>1224</v>
      </c>
      <c r="AI41" s="166">
        <f aca="true" t="shared" si="54" ref="AI41:AI46">ROUND(G41*1000/Y41,0)</f>
        <v>20</v>
      </c>
      <c r="AJ41" s="166">
        <f aca="true" t="shared" si="55" ref="AJ41:AJ46">ROUND(G41*1000/Z41,0)</f>
        <v>55</v>
      </c>
      <c r="AK41" s="168">
        <f aca="true" t="shared" si="56" ref="AK41:AK46">ROUND(G41*1000*1000/Y41/365,0)</f>
        <v>54</v>
      </c>
      <c r="AL41" s="166">
        <f aca="true" t="shared" si="57" ref="AL41:AL46">ROUND(G41*1000*1000/Z41/365,0)</f>
        <v>152</v>
      </c>
      <c r="AM41" s="166">
        <f aca="true" t="shared" si="58" ref="AM41:AM46">ROUND(J41*1000/Y41,0)</f>
        <v>13</v>
      </c>
      <c r="AN41" s="166">
        <f aca="true" t="shared" si="59" ref="AN41:AN46">ROUND(J41*1000/Z41,0)</f>
        <v>38</v>
      </c>
      <c r="AO41" s="169">
        <f aca="true" t="shared" si="60" ref="AO41:AO46">ROUND(J41*1000*1000/Y41/365,0)</f>
        <v>36</v>
      </c>
      <c r="AP41" s="166">
        <f aca="true" t="shared" si="61" ref="AP41:AP46">ROUND(J41*1000*1000/Z41/365,0)</f>
        <v>103</v>
      </c>
    </row>
    <row r="42" spans="1:42" s="302" customFormat="1" ht="29.25" customHeight="1">
      <c r="A42" s="303"/>
      <c r="B42" s="304" t="s">
        <v>16</v>
      </c>
      <c r="C42" s="305">
        <f t="shared" si="45"/>
        <v>5675</v>
      </c>
      <c r="D42" s="306">
        <f>E42+F42</f>
        <v>4763</v>
      </c>
      <c r="E42" s="307">
        <v>3453</v>
      </c>
      <c r="F42" s="308">
        <v>1310</v>
      </c>
      <c r="G42" s="306">
        <f>H42+I42</f>
        <v>659</v>
      </c>
      <c r="H42" s="307">
        <v>643</v>
      </c>
      <c r="I42" s="308">
        <v>16</v>
      </c>
      <c r="J42" s="305">
        <v>253</v>
      </c>
      <c r="K42" s="188"/>
      <c r="L42" s="165">
        <f t="shared" si="44"/>
        <v>5675</v>
      </c>
      <c r="M42" s="73"/>
      <c r="N42" s="91">
        <f>M42/L42</f>
        <v>0</v>
      </c>
      <c r="O42" s="74"/>
      <c r="P42" s="73"/>
      <c r="Q42" s="73"/>
      <c r="R42" s="101"/>
      <c r="S42" s="73"/>
      <c r="T42" s="102"/>
      <c r="U42" s="103"/>
      <c r="V42" s="91">
        <f>U42/L42</f>
        <v>0</v>
      </c>
      <c r="W42" s="74"/>
      <c r="X42" s="101"/>
      <c r="Y42" s="123"/>
      <c r="Z42" s="123"/>
      <c r="AA42" s="166" t="e">
        <f t="shared" si="46"/>
        <v>#DIV/0!</v>
      </c>
      <c r="AB42" s="166" t="e">
        <f t="shared" si="47"/>
        <v>#DIV/0!</v>
      </c>
      <c r="AC42" s="166" t="e">
        <f t="shared" si="48"/>
        <v>#DIV/0!</v>
      </c>
      <c r="AD42" s="166" t="e">
        <f t="shared" si="49"/>
        <v>#DIV/0!</v>
      </c>
      <c r="AE42" s="166" t="e">
        <f t="shared" si="50"/>
        <v>#DIV/0!</v>
      </c>
      <c r="AF42" s="166" t="e">
        <f t="shared" si="51"/>
        <v>#DIV/0!</v>
      </c>
      <c r="AG42" s="167" t="e">
        <f t="shared" si="52"/>
        <v>#DIV/0!</v>
      </c>
      <c r="AH42" s="166" t="e">
        <f t="shared" si="53"/>
        <v>#DIV/0!</v>
      </c>
      <c r="AI42" s="166" t="e">
        <f t="shared" si="54"/>
        <v>#DIV/0!</v>
      </c>
      <c r="AJ42" s="166" t="e">
        <f t="shared" si="55"/>
        <v>#DIV/0!</v>
      </c>
      <c r="AK42" s="168" t="e">
        <f t="shared" si="56"/>
        <v>#DIV/0!</v>
      </c>
      <c r="AL42" s="166" t="e">
        <f t="shared" si="57"/>
        <v>#DIV/0!</v>
      </c>
      <c r="AM42" s="166" t="e">
        <f t="shared" si="58"/>
        <v>#DIV/0!</v>
      </c>
      <c r="AN42" s="166" t="e">
        <f t="shared" si="59"/>
        <v>#DIV/0!</v>
      </c>
      <c r="AO42" s="169" t="e">
        <f t="shared" si="60"/>
        <v>#DIV/0!</v>
      </c>
      <c r="AP42" s="166" t="e">
        <f t="shared" si="61"/>
        <v>#DIV/0!</v>
      </c>
    </row>
    <row r="43" spans="1:42" s="302" customFormat="1" ht="29.25" customHeight="1">
      <c r="A43" s="309"/>
      <c r="B43" s="310" t="s">
        <v>17</v>
      </c>
      <c r="C43" s="311">
        <f t="shared" si="45"/>
        <v>6961</v>
      </c>
      <c r="D43" s="312">
        <f>E43+F43</f>
        <v>6229</v>
      </c>
      <c r="E43" s="313">
        <v>4454</v>
      </c>
      <c r="F43" s="314">
        <v>1775</v>
      </c>
      <c r="G43" s="312">
        <f>H43+I43</f>
        <v>321</v>
      </c>
      <c r="H43" s="313">
        <v>301</v>
      </c>
      <c r="I43" s="314">
        <v>20</v>
      </c>
      <c r="J43" s="311">
        <v>411</v>
      </c>
      <c r="K43" s="116"/>
      <c r="L43" s="165">
        <f>C43+K43</f>
        <v>6961</v>
      </c>
      <c r="M43" s="73"/>
      <c r="N43" s="91">
        <f>M43/L43</f>
        <v>0</v>
      </c>
      <c r="O43" s="74"/>
      <c r="P43" s="73"/>
      <c r="Q43" s="73"/>
      <c r="R43" s="101"/>
      <c r="S43" s="73"/>
      <c r="T43" s="102"/>
      <c r="U43" s="103"/>
      <c r="V43" s="91">
        <f>U43/L43</f>
        <v>0</v>
      </c>
      <c r="W43" s="74"/>
      <c r="X43" s="101"/>
      <c r="Y43" s="316"/>
      <c r="Z43" s="317"/>
      <c r="AA43" s="166" t="e">
        <f t="shared" si="46"/>
        <v>#DIV/0!</v>
      </c>
      <c r="AB43" s="166" t="e">
        <f t="shared" si="47"/>
        <v>#DIV/0!</v>
      </c>
      <c r="AC43" s="166" t="e">
        <f t="shared" si="48"/>
        <v>#DIV/0!</v>
      </c>
      <c r="AD43" s="166" t="e">
        <f t="shared" si="49"/>
        <v>#DIV/0!</v>
      </c>
      <c r="AE43" s="166" t="e">
        <f t="shared" si="50"/>
        <v>#DIV/0!</v>
      </c>
      <c r="AF43" s="166" t="e">
        <f t="shared" si="51"/>
        <v>#DIV/0!</v>
      </c>
      <c r="AG43" s="167" t="e">
        <f t="shared" si="52"/>
        <v>#DIV/0!</v>
      </c>
      <c r="AH43" s="166" t="e">
        <f t="shared" si="53"/>
        <v>#DIV/0!</v>
      </c>
      <c r="AI43" s="166" t="e">
        <f t="shared" si="54"/>
        <v>#DIV/0!</v>
      </c>
      <c r="AJ43" s="166" t="e">
        <f t="shared" si="55"/>
        <v>#DIV/0!</v>
      </c>
      <c r="AK43" s="168" t="e">
        <f t="shared" si="56"/>
        <v>#DIV/0!</v>
      </c>
      <c r="AL43" s="166" t="e">
        <f t="shared" si="57"/>
        <v>#DIV/0!</v>
      </c>
      <c r="AM43" s="166" t="e">
        <f t="shared" si="58"/>
        <v>#DIV/0!</v>
      </c>
      <c r="AN43" s="166" t="e">
        <f t="shared" si="59"/>
        <v>#DIV/0!</v>
      </c>
      <c r="AO43" s="169" t="e">
        <f t="shared" si="60"/>
        <v>#DIV/0!</v>
      </c>
      <c r="AP43" s="166" t="e">
        <f t="shared" si="61"/>
        <v>#DIV/0!</v>
      </c>
    </row>
    <row r="44" spans="1:42" s="302" customFormat="1" ht="29.25" customHeight="1">
      <c r="A44" s="318" t="s">
        <v>85</v>
      </c>
      <c r="B44" s="86" t="s">
        <v>19</v>
      </c>
      <c r="C44" s="299">
        <f>D44+G44+J44</f>
        <v>12840</v>
      </c>
      <c r="D44" s="87">
        <f>D45+D46</f>
        <v>10910</v>
      </c>
      <c r="E44" s="88">
        <f>SUM(E45:E46)</f>
        <v>8065</v>
      </c>
      <c r="F44" s="300">
        <f>F45+F46</f>
        <v>2845</v>
      </c>
      <c r="G44" s="87">
        <f>G45+G46</f>
        <v>1290</v>
      </c>
      <c r="H44" s="88">
        <f>H45+H46</f>
        <v>1247</v>
      </c>
      <c r="I44" s="300">
        <f>I45+I46</f>
        <v>43</v>
      </c>
      <c r="J44" s="299">
        <f>J45+J46</f>
        <v>640</v>
      </c>
      <c r="K44" s="301">
        <v>701</v>
      </c>
      <c r="L44" s="165">
        <f>C44+K44</f>
        <v>13541</v>
      </c>
      <c r="Y44" s="315">
        <v>49235</v>
      </c>
      <c r="Z44" s="315">
        <v>17687</v>
      </c>
      <c r="AA44" s="166">
        <f t="shared" si="46"/>
        <v>275</v>
      </c>
      <c r="AB44" s="166">
        <f t="shared" si="47"/>
        <v>766</v>
      </c>
      <c r="AC44" s="166">
        <f t="shared" si="48"/>
        <v>754</v>
      </c>
      <c r="AD44" s="166">
        <f t="shared" si="49"/>
        <v>2098</v>
      </c>
      <c r="AE44" s="166">
        <f t="shared" si="50"/>
        <v>164</v>
      </c>
      <c r="AF44" s="166">
        <f t="shared" si="51"/>
        <v>456</v>
      </c>
      <c r="AG44" s="167">
        <f t="shared" si="52"/>
        <v>449</v>
      </c>
      <c r="AH44" s="166">
        <f t="shared" si="53"/>
        <v>1249</v>
      </c>
      <c r="AI44" s="166">
        <f t="shared" si="54"/>
        <v>26</v>
      </c>
      <c r="AJ44" s="166">
        <f t="shared" si="55"/>
        <v>73</v>
      </c>
      <c r="AK44" s="168">
        <f t="shared" si="56"/>
        <v>72</v>
      </c>
      <c r="AL44" s="166">
        <f t="shared" si="57"/>
        <v>200</v>
      </c>
      <c r="AM44" s="166">
        <f t="shared" si="58"/>
        <v>13</v>
      </c>
      <c r="AN44" s="166">
        <f t="shared" si="59"/>
        <v>36</v>
      </c>
      <c r="AO44" s="169">
        <f t="shared" si="60"/>
        <v>36</v>
      </c>
      <c r="AP44" s="166">
        <f t="shared" si="61"/>
        <v>99</v>
      </c>
    </row>
    <row r="45" spans="1:42" s="302" customFormat="1" ht="29.25" customHeight="1">
      <c r="A45" s="303"/>
      <c r="B45" s="304" t="s">
        <v>16</v>
      </c>
      <c r="C45" s="305">
        <f>D45+G45+J45</f>
        <v>5793</v>
      </c>
      <c r="D45" s="306">
        <f>E45+F45</f>
        <v>4733</v>
      </c>
      <c r="E45" s="307">
        <v>3543</v>
      </c>
      <c r="F45" s="308">
        <v>1190</v>
      </c>
      <c r="G45" s="306">
        <f>H45+I45</f>
        <v>817</v>
      </c>
      <c r="H45" s="307">
        <v>797</v>
      </c>
      <c r="I45" s="308">
        <v>20</v>
      </c>
      <c r="J45" s="305">
        <v>243</v>
      </c>
      <c r="K45" s="188"/>
      <c r="L45" s="165">
        <f>C45+K45</f>
        <v>5793</v>
      </c>
      <c r="M45" s="73"/>
      <c r="N45" s="91">
        <f>M45/L45</f>
        <v>0</v>
      </c>
      <c r="O45" s="74"/>
      <c r="P45" s="73"/>
      <c r="Q45" s="73"/>
      <c r="R45" s="101"/>
      <c r="S45" s="73"/>
      <c r="T45" s="102"/>
      <c r="U45" s="103"/>
      <c r="V45" s="91">
        <f>U45/L45</f>
        <v>0</v>
      </c>
      <c r="W45" s="74"/>
      <c r="X45" s="101"/>
      <c r="Y45" s="123"/>
      <c r="Z45" s="123"/>
      <c r="AA45" s="166" t="e">
        <f t="shared" si="46"/>
        <v>#DIV/0!</v>
      </c>
      <c r="AB45" s="166" t="e">
        <f t="shared" si="47"/>
        <v>#DIV/0!</v>
      </c>
      <c r="AC45" s="166" t="e">
        <f t="shared" si="48"/>
        <v>#DIV/0!</v>
      </c>
      <c r="AD45" s="166" t="e">
        <f t="shared" si="49"/>
        <v>#DIV/0!</v>
      </c>
      <c r="AE45" s="166" t="e">
        <f t="shared" si="50"/>
        <v>#DIV/0!</v>
      </c>
      <c r="AF45" s="166" t="e">
        <f t="shared" si="51"/>
        <v>#DIV/0!</v>
      </c>
      <c r="AG45" s="167" t="e">
        <f t="shared" si="52"/>
        <v>#DIV/0!</v>
      </c>
      <c r="AH45" s="166" t="e">
        <f t="shared" si="53"/>
        <v>#DIV/0!</v>
      </c>
      <c r="AI45" s="166" t="e">
        <f t="shared" si="54"/>
        <v>#DIV/0!</v>
      </c>
      <c r="AJ45" s="166" t="e">
        <f t="shared" si="55"/>
        <v>#DIV/0!</v>
      </c>
      <c r="AK45" s="168" t="e">
        <f t="shared" si="56"/>
        <v>#DIV/0!</v>
      </c>
      <c r="AL45" s="166" t="e">
        <f t="shared" si="57"/>
        <v>#DIV/0!</v>
      </c>
      <c r="AM45" s="166" t="e">
        <f t="shared" si="58"/>
        <v>#DIV/0!</v>
      </c>
      <c r="AN45" s="166" t="e">
        <f t="shared" si="59"/>
        <v>#DIV/0!</v>
      </c>
      <c r="AO45" s="169" t="e">
        <f t="shared" si="60"/>
        <v>#DIV/0!</v>
      </c>
      <c r="AP45" s="166" t="e">
        <f t="shared" si="61"/>
        <v>#DIV/0!</v>
      </c>
    </row>
    <row r="46" spans="1:42" s="302" customFormat="1" ht="29.25" customHeight="1">
      <c r="A46" s="309"/>
      <c r="B46" s="310" t="s">
        <v>17</v>
      </c>
      <c r="C46" s="311">
        <f>D46+G46+J46</f>
        <v>7047</v>
      </c>
      <c r="D46" s="312">
        <f>E46+F46</f>
        <v>6177</v>
      </c>
      <c r="E46" s="313">
        <v>4522</v>
      </c>
      <c r="F46" s="314">
        <v>1655</v>
      </c>
      <c r="G46" s="312">
        <f>H46+I46</f>
        <v>473</v>
      </c>
      <c r="H46" s="313">
        <v>450</v>
      </c>
      <c r="I46" s="314">
        <v>23</v>
      </c>
      <c r="J46" s="311">
        <v>397</v>
      </c>
      <c r="K46" s="116"/>
      <c r="L46" s="165">
        <f>C46+K46</f>
        <v>7047</v>
      </c>
      <c r="M46" s="73"/>
      <c r="N46" s="91">
        <f>M46/L46</f>
        <v>0</v>
      </c>
      <c r="O46" s="74"/>
      <c r="P46" s="73"/>
      <c r="Q46" s="73"/>
      <c r="R46" s="101"/>
      <c r="S46" s="73"/>
      <c r="T46" s="102"/>
      <c r="U46" s="103"/>
      <c r="V46" s="91">
        <f>U46/L46</f>
        <v>0</v>
      </c>
      <c r="W46" s="74"/>
      <c r="X46" s="101"/>
      <c r="Y46" s="316"/>
      <c r="Z46" s="317"/>
      <c r="AA46" s="166" t="e">
        <f t="shared" si="46"/>
        <v>#DIV/0!</v>
      </c>
      <c r="AB46" s="166" t="e">
        <f t="shared" si="47"/>
        <v>#DIV/0!</v>
      </c>
      <c r="AC46" s="166" t="e">
        <f t="shared" si="48"/>
        <v>#DIV/0!</v>
      </c>
      <c r="AD46" s="166" t="e">
        <f t="shared" si="49"/>
        <v>#DIV/0!</v>
      </c>
      <c r="AE46" s="166" t="e">
        <f t="shared" si="50"/>
        <v>#DIV/0!</v>
      </c>
      <c r="AF46" s="166" t="e">
        <f t="shared" si="51"/>
        <v>#DIV/0!</v>
      </c>
      <c r="AG46" s="167" t="e">
        <f t="shared" si="52"/>
        <v>#DIV/0!</v>
      </c>
      <c r="AH46" s="166" t="e">
        <f t="shared" si="53"/>
        <v>#DIV/0!</v>
      </c>
      <c r="AI46" s="166" t="e">
        <f t="shared" si="54"/>
        <v>#DIV/0!</v>
      </c>
      <c r="AJ46" s="166" t="e">
        <f t="shared" si="55"/>
        <v>#DIV/0!</v>
      </c>
      <c r="AK46" s="168" t="e">
        <f t="shared" si="56"/>
        <v>#DIV/0!</v>
      </c>
      <c r="AL46" s="166" t="e">
        <f t="shared" si="57"/>
        <v>#DIV/0!</v>
      </c>
      <c r="AM46" s="166" t="e">
        <f t="shared" si="58"/>
        <v>#DIV/0!</v>
      </c>
      <c r="AN46" s="166" t="e">
        <f t="shared" si="59"/>
        <v>#DIV/0!</v>
      </c>
      <c r="AO46" s="169" t="e">
        <f t="shared" si="60"/>
        <v>#DIV/0!</v>
      </c>
      <c r="AP46" s="166" t="e">
        <f t="shared" si="61"/>
        <v>#DIV/0!</v>
      </c>
    </row>
    <row r="47" spans="1:42" s="302" customFormat="1" ht="29.25" customHeight="1">
      <c r="A47" s="318" t="s">
        <v>90</v>
      </c>
      <c r="B47" s="433" t="s">
        <v>19</v>
      </c>
      <c r="C47" s="299">
        <f>D47+G47+J47</f>
        <v>12873</v>
      </c>
      <c r="D47" s="434">
        <f>D48+D49</f>
        <v>10967</v>
      </c>
      <c r="E47" s="435">
        <f>SUM(E48:E49)</f>
        <v>8099</v>
      </c>
      <c r="F47" s="436">
        <f>F48+F49</f>
        <v>2868</v>
      </c>
      <c r="G47" s="435">
        <f>G48+G49</f>
        <v>1291</v>
      </c>
      <c r="H47" s="435">
        <f>H48+H49</f>
        <v>1248</v>
      </c>
      <c r="I47" s="436">
        <f>I48+I49</f>
        <v>43</v>
      </c>
      <c r="J47" s="436">
        <f>J48+J49</f>
        <v>615</v>
      </c>
      <c r="K47" s="437">
        <v>632</v>
      </c>
      <c r="L47" s="165">
        <f>C47+K47</f>
        <v>13505</v>
      </c>
      <c r="M47" s="100"/>
      <c r="N47" s="93"/>
      <c r="O47" s="100"/>
      <c r="P47" s="100"/>
      <c r="Q47" s="100"/>
      <c r="R47" s="100"/>
      <c r="S47" s="100"/>
      <c r="T47" s="100"/>
      <c r="U47" s="100"/>
      <c r="V47" s="93"/>
      <c r="W47" s="100"/>
      <c r="X47" s="100"/>
      <c r="Y47" s="143">
        <v>48312</v>
      </c>
      <c r="Z47" s="438">
        <v>17497</v>
      </c>
      <c r="AA47" s="166">
        <f>ROUND(L47*1000/Y47,0)</f>
        <v>280</v>
      </c>
      <c r="AB47" s="166">
        <f>ROUND(L47*1000/Z47,0)</f>
        <v>772</v>
      </c>
      <c r="AC47" s="166">
        <f>ROUND(L47*1000*1000/Y47/365,0)</f>
        <v>766</v>
      </c>
      <c r="AD47" s="166">
        <f>ROUND(L47*1000*1000/Z47/365,0)</f>
        <v>2115</v>
      </c>
      <c r="AE47" s="166">
        <f>ROUND(E47*1000/Y47,0)</f>
        <v>168</v>
      </c>
      <c r="AF47" s="166">
        <f>ROUND(E47*1000/Z47,0)</f>
        <v>463</v>
      </c>
      <c r="AG47" s="167">
        <f>ROUND(E47*1000*1000/Y47/365,0)</f>
        <v>459</v>
      </c>
      <c r="AH47" s="166">
        <f>ROUND(E47*1000*1000/Z47/365,0)</f>
        <v>1268</v>
      </c>
      <c r="AI47" s="166">
        <f>ROUND(G47*1000/Y47,0)</f>
        <v>27</v>
      </c>
      <c r="AJ47" s="166">
        <f>ROUND(G47*1000/Z47,0)</f>
        <v>74</v>
      </c>
      <c r="AK47" s="168">
        <f>ROUND(G47*1000*1000/Y47/365,0)</f>
        <v>73</v>
      </c>
      <c r="AL47" s="166">
        <f>ROUND(G47*1000*1000/Z47/365,0)</f>
        <v>202</v>
      </c>
      <c r="AM47" s="166">
        <f>ROUND(J47*1000/Y47,0)</f>
        <v>13</v>
      </c>
      <c r="AN47" s="166">
        <f>ROUND(J47*1000/Z47,0)</f>
        <v>35</v>
      </c>
      <c r="AO47" s="169">
        <f>ROUND(J47*1000*1000/Y47/365,0)</f>
        <v>35</v>
      </c>
      <c r="AP47" s="166">
        <f>ROUND(J47*1000*1000/Z47/365,0)</f>
        <v>96</v>
      </c>
    </row>
    <row r="48" spans="1:42" s="302" customFormat="1" ht="29.25" customHeight="1">
      <c r="A48" s="171"/>
      <c r="B48" s="439" t="s">
        <v>16</v>
      </c>
      <c r="C48" s="152">
        <f>D48+G48+J48</f>
        <v>5893</v>
      </c>
      <c r="D48" s="440">
        <f>E48+F48</f>
        <v>4789</v>
      </c>
      <c r="E48" s="173">
        <v>3613</v>
      </c>
      <c r="F48" s="173">
        <v>1176</v>
      </c>
      <c r="G48" s="441">
        <f>H48+I48</f>
        <v>869</v>
      </c>
      <c r="H48" s="173">
        <v>849</v>
      </c>
      <c r="I48" s="173">
        <v>20</v>
      </c>
      <c r="J48" s="173">
        <v>235</v>
      </c>
      <c r="K48" s="442"/>
      <c r="L48" s="165">
        <f>C48+K48</f>
        <v>5893</v>
      </c>
      <c r="M48" s="100"/>
      <c r="N48" s="93"/>
      <c r="O48" s="100"/>
      <c r="P48" s="100"/>
      <c r="Q48" s="100"/>
      <c r="R48" s="100"/>
      <c r="S48" s="100"/>
      <c r="T48" s="100"/>
      <c r="U48" s="100"/>
      <c r="V48" s="93"/>
      <c r="W48" s="100"/>
      <c r="X48" s="100"/>
      <c r="Y48" s="443"/>
      <c r="Z48" s="444"/>
      <c r="AA48" s="166" t="e">
        <f>ROUND(L48*1000/Y48,0)</f>
        <v>#DIV/0!</v>
      </c>
      <c r="AB48" s="166" t="e">
        <f>ROUND(L48*1000/Z48,0)</f>
        <v>#DIV/0!</v>
      </c>
      <c r="AC48" s="166" t="e">
        <f>ROUND(L48*1000*1000/Y48/365,0)</f>
        <v>#DIV/0!</v>
      </c>
      <c r="AD48" s="166" t="e">
        <f>ROUND(L48*1000*1000/Z48/365,0)</f>
        <v>#DIV/0!</v>
      </c>
      <c r="AE48" s="166" t="e">
        <f>ROUND(E48*1000/Y48,0)</f>
        <v>#DIV/0!</v>
      </c>
      <c r="AF48" s="166" t="e">
        <f>ROUND(E48*1000/Z48,0)</f>
        <v>#DIV/0!</v>
      </c>
      <c r="AG48" s="167" t="e">
        <f>ROUND(E48*1000*1000/Y48/365,0)</f>
        <v>#DIV/0!</v>
      </c>
      <c r="AH48" s="166" t="e">
        <f>ROUND(E48*1000*1000/Z48/365,0)</f>
        <v>#DIV/0!</v>
      </c>
      <c r="AI48" s="166" t="e">
        <f>ROUND(G48*1000/Y48,0)</f>
        <v>#DIV/0!</v>
      </c>
      <c r="AJ48" s="166" t="e">
        <f>ROUND(G48*1000/Z48,0)</f>
        <v>#DIV/0!</v>
      </c>
      <c r="AK48" s="168" t="e">
        <f>ROUND(G48*1000*1000/Y48/365,0)</f>
        <v>#DIV/0!</v>
      </c>
      <c r="AL48" s="166" t="e">
        <f>ROUND(G48*1000*1000/Z48/365,0)</f>
        <v>#DIV/0!</v>
      </c>
      <c r="AM48" s="166" t="e">
        <f>ROUND(J48*1000/Y48,0)</f>
        <v>#DIV/0!</v>
      </c>
      <c r="AN48" s="166" t="e">
        <f>ROUND(J48*1000/Z48,0)</f>
        <v>#DIV/0!</v>
      </c>
      <c r="AO48" s="169" t="e">
        <f>ROUND(J48*1000*1000/Y48/365,0)</f>
        <v>#DIV/0!</v>
      </c>
      <c r="AP48" s="166" t="e">
        <f>ROUND(J48*1000*1000/Z48/365,0)</f>
        <v>#DIV/0!</v>
      </c>
    </row>
    <row r="49" spans="1:42" s="302" customFormat="1" ht="29.25" customHeight="1">
      <c r="A49" s="145"/>
      <c r="B49" s="445" t="s">
        <v>17</v>
      </c>
      <c r="C49" s="157">
        <f>D49+G49+J49</f>
        <v>6980</v>
      </c>
      <c r="D49" s="446">
        <f>E49+F49</f>
        <v>6178</v>
      </c>
      <c r="E49" s="180">
        <v>4486</v>
      </c>
      <c r="F49" s="180">
        <v>1692</v>
      </c>
      <c r="G49" s="447">
        <f>H49+I49</f>
        <v>422</v>
      </c>
      <c r="H49" s="180">
        <v>399</v>
      </c>
      <c r="I49" s="180">
        <v>23</v>
      </c>
      <c r="J49" s="180">
        <v>380</v>
      </c>
      <c r="K49" s="116"/>
      <c r="L49" s="165">
        <f>C49+K49</f>
        <v>6980</v>
      </c>
      <c r="M49" s="100"/>
      <c r="N49" s="93"/>
      <c r="O49" s="100"/>
      <c r="P49" s="100"/>
      <c r="Q49" s="100"/>
      <c r="R49" s="100"/>
      <c r="S49" s="100"/>
      <c r="T49" s="100"/>
      <c r="U49" s="100"/>
      <c r="V49" s="93"/>
      <c r="W49" s="100"/>
      <c r="X49" s="100"/>
      <c r="Y49" s="316"/>
      <c r="Z49" s="317"/>
      <c r="AA49" s="166" t="e">
        <f>ROUND(L49*1000/Y49,0)</f>
        <v>#DIV/0!</v>
      </c>
      <c r="AB49" s="166" t="e">
        <f>ROUND(L49*1000/Z49,0)</f>
        <v>#DIV/0!</v>
      </c>
      <c r="AC49" s="166" t="e">
        <f>ROUND(L49*1000*1000/Y49/365,0)</f>
        <v>#DIV/0!</v>
      </c>
      <c r="AD49" s="166" t="e">
        <f>ROUND(L49*1000*1000/Z49/365,0)</f>
        <v>#DIV/0!</v>
      </c>
      <c r="AE49" s="166" t="e">
        <f>ROUND(E49*1000/Y49,0)</f>
        <v>#DIV/0!</v>
      </c>
      <c r="AF49" s="166" t="e">
        <f>ROUND(E49*1000/Z49,0)</f>
        <v>#DIV/0!</v>
      </c>
      <c r="AG49" s="167" t="e">
        <f>ROUND(E49*1000*1000/Y49/365,0)</f>
        <v>#DIV/0!</v>
      </c>
      <c r="AH49" s="166" t="e">
        <f>ROUND(E49*1000*1000/Z49/365,0)</f>
        <v>#DIV/0!</v>
      </c>
      <c r="AI49" s="166" t="e">
        <f>ROUND(G49*1000/Y49,0)</f>
        <v>#DIV/0!</v>
      </c>
      <c r="AJ49" s="166" t="e">
        <f>ROUND(G49*1000/Z49,0)</f>
        <v>#DIV/0!</v>
      </c>
      <c r="AK49" s="168" t="e">
        <f>ROUND(G49*1000*1000/Y49/365,0)</f>
        <v>#DIV/0!</v>
      </c>
      <c r="AL49" s="166" t="e">
        <f>ROUND(G49*1000*1000/Z49/365,0)</f>
        <v>#DIV/0!</v>
      </c>
      <c r="AM49" s="166" t="e">
        <f>ROUND(J49*1000/Y49,0)</f>
        <v>#DIV/0!</v>
      </c>
      <c r="AN49" s="166" t="e">
        <f>ROUND(J49*1000/Z49,0)</f>
        <v>#DIV/0!</v>
      </c>
      <c r="AO49" s="169" t="e">
        <f>ROUND(J49*1000*1000/Y49/365,0)</f>
        <v>#DIV/0!</v>
      </c>
      <c r="AP49" s="166" t="e">
        <f>ROUND(J49*1000*1000/Z49/365,0)</f>
        <v>#DIV/0!</v>
      </c>
    </row>
    <row r="50" ht="17.25" customHeight="1">
      <c r="A50" s="123" t="s">
        <v>88</v>
      </c>
    </row>
    <row r="51" spans="1:25" ht="15" customHeight="1">
      <c r="A51" s="123" t="s">
        <v>24</v>
      </c>
      <c r="Y51" s="123" t="s">
        <v>72</v>
      </c>
    </row>
    <row r="52" ht="15" customHeight="1">
      <c r="A52" s="123" t="s">
        <v>25</v>
      </c>
    </row>
    <row r="55" spans="2:5" ht="15" customHeight="1">
      <c r="B55" s="117"/>
      <c r="C55" s="118" t="s">
        <v>6</v>
      </c>
      <c r="D55" s="118" t="s">
        <v>7</v>
      </c>
      <c r="E55" s="118" t="s">
        <v>8</v>
      </c>
    </row>
    <row r="56" spans="2:5" ht="15" customHeight="1">
      <c r="B56" s="191" t="s">
        <v>13</v>
      </c>
      <c r="C56" s="191">
        <v>12365</v>
      </c>
      <c r="D56" s="191">
        <v>1199</v>
      </c>
      <c r="E56" s="191">
        <v>654</v>
      </c>
    </row>
    <row r="57" spans="2:5" ht="15" customHeight="1">
      <c r="B57" s="191" t="s">
        <v>0</v>
      </c>
      <c r="C57" s="191">
        <v>12111</v>
      </c>
      <c r="D57" s="191">
        <v>1230</v>
      </c>
      <c r="E57" s="191">
        <v>625</v>
      </c>
    </row>
    <row r="58" spans="2:5" ht="15" customHeight="1">
      <c r="B58" s="191" t="s">
        <v>1</v>
      </c>
      <c r="C58" s="191">
        <v>11985</v>
      </c>
      <c r="D58" s="191">
        <v>1116</v>
      </c>
      <c r="E58" s="191">
        <v>598</v>
      </c>
    </row>
    <row r="59" spans="2:5" ht="15" customHeight="1">
      <c r="B59" s="191" t="s">
        <v>14</v>
      </c>
      <c r="C59" s="119">
        <v>11665</v>
      </c>
      <c r="D59" s="191">
        <v>1305</v>
      </c>
      <c r="E59" s="191">
        <v>648</v>
      </c>
    </row>
    <row r="60" spans="2:5" ht="15" customHeight="1">
      <c r="B60" s="191" t="s">
        <v>18</v>
      </c>
      <c r="C60" s="119">
        <v>11328</v>
      </c>
      <c r="D60" s="191">
        <v>1126</v>
      </c>
      <c r="E60" s="191">
        <v>702</v>
      </c>
    </row>
    <row r="69" spans="1:24" s="192" customFormat="1" ht="15" customHeight="1">
      <c r="A69" s="123"/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</row>
    <row r="70" spans="1:24" s="192" customFormat="1" ht="15" customHeight="1">
      <c r="A70" s="123"/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</row>
    <row r="71" spans="1:24" s="192" customFormat="1" ht="15" customHeight="1">
      <c r="A71" s="123"/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</row>
    <row r="72" spans="13:24" s="192" customFormat="1" ht="15" customHeight="1"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</row>
    <row r="73" spans="13:24" s="192" customFormat="1" ht="15" customHeight="1"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</row>
    <row r="74" spans="13:24" s="192" customFormat="1" ht="15" customHeight="1"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</row>
    <row r="75" spans="13:24" s="192" customFormat="1" ht="15" customHeight="1"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</row>
    <row r="76" spans="13:24" s="192" customFormat="1" ht="15" customHeight="1"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</row>
    <row r="77" spans="13:24" s="192" customFormat="1" ht="15" customHeight="1"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</row>
    <row r="78" spans="13:24" s="192" customFormat="1" ht="15" customHeight="1"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</row>
    <row r="79" spans="13:24" s="192" customFormat="1" ht="15" customHeight="1"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</row>
    <row r="80" spans="13:24" s="192" customFormat="1" ht="15" customHeight="1"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</row>
    <row r="81" spans="13:24" s="192" customFormat="1" ht="15" customHeight="1"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</row>
    <row r="82" spans="13:24" s="192" customFormat="1" ht="15" customHeight="1"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</row>
    <row r="83" spans="13:24" s="192" customFormat="1" ht="15" customHeight="1"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</row>
    <row r="84" spans="13:24" s="192" customFormat="1" ht="15" customHeight="1"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</row>
    <row r="85" spans="13:24" s="192" customFormat="1" ht="15" customHeight="1"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</row>
    <row r="86" spans="13:24" s="192" customFormat="1" ht="15" customHeight="1"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</row>
    <row r="87" spans="13:24" s="192" customFormat="1" ht="15" customHeight="1"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</row>
    <row r="88" spans="13:24" s="192" customFormat="1" ht="15" customHeight="1"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</row>
    <row r="89" spans="13:24" s="192" customFormat="1" ht="15" customHeight="1"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</row>
    <row r="90" spans="13:24" s="192" customFormat="1" ht="15" customHeight="1"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</row>
    <row r="91" spans="13:24" s="192" customFormat="1" ht="15" customHeight="1"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</row>
    <row r="92" spans="13:24" s="192" customFormat="1" ht="15" customHeight="1"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</row>
    <row r="93" spans="13:24" s="192" customFormat="1" ht="15" customHeight="1"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</row>
    <row r="94" spans="13:24" s="192" customFormat="1" ht="15" customHeight="1"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</row>
    <row r="95" spans="13:24" s="192" customFormat="1" ht="15" customHeight="1"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</row>
    <row r="96" spans="13:24" s="192" customFormat="1" ht="15" customHeight="1"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</row>
    <row r="97" spans="13:24" s="192" customFormat="1" ht="15" customHeight="1"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</row>
    <row r="98" spans="13:24" s="192" customFormat="1" ht="15" customHeight="1"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</row>
    <row r="99" spans="13:24" s="192" customFormat="1" ht="15" customHeight="1"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</row>
    <row r="100" spans="13:24" s="192" customFormat="1" ht="15" customHeight="1"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</row>
    <row r="101" spans="13:24" s="192" customFormat="1" ht="15" customHeight="1"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</row>
    <row r="102" spans="13:24" s="192" customFormat="1" ht="15" customHeight="1"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</row>
    <row r="103" spans="13:24" s="192" customFormat="1" ht="15" customHeight="1"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</row>
    <row r="104" spans="13:24" s="192" customFormat="1" ht="15" customHeight="1"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</row>
    <row r="105" spans="13:24" s="192" customFormat="1" ht="15" customHeight="1"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</row>
    <row r="106" spans="13:24" s="192" customFormat="1" ht="15" customHeight="1"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</row>
    <row r="107" spans="13:24" s="192" customFormat="1" ht="15" customHeight="1"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</row>
    <row r="108" spans="13:24" s="192" customFormat="1" ht="15" customHeight="1"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</row>
    <row r="109" spans="13:24" s="192" customFormat="1" ht="15" customHeight="1"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</row>
    <row r="110" spans="13:24" s="192" customFormat="1" ht="15" customHeight="1"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</row>
    <row r="111" spans="13:24" s="192" customFormat="1" ht="15" customHeight="1"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</row>
    <row r="112" spans="13:24" s="192" customFormat="1" ht="15" customHeight="1"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</row>
    <row r="113" spans="13:24" s="192" customFormat="1" ht="15" customHeight="1">
      <c r="M113" s="120"/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</row>
    <row r="114" spans="13:24" s="192" customFormat="1" ht="15" customHeight="1"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</row>
    <row r="115" spans="13:24" s="192" customFormat="1" ht="15" customHeight="1"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</row>
    <row r="116" spans="13:24" s="192" customFormat="1" ht="15" customHeight="1"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</row>
    <row r="117" spans="13:24" s="192" customFormat="1" ht="15" customHeight="1"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</row>
    <row r="118" spans="13:24" s="192" customFormat="1" ht="15" customHeight="1">
      <c r="M118" s="120"/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</row>
    <row r="119" spans="13:24" s="192" customFormat="1" ht="15" customHeight="1"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</row>
    <row r="120" spans="13:24" s="192" customFormat="1" ht="15" customHeight="1"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</row>
    <row r="121" spans="13:24" s="192" customFormat="1" ht="15" customHeight="1"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</row>
    <row r="122" spans="13:24" s="192" customFormat="1" ht="15" customHeight="1"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</row>
    <row r="123" spans="13:24" s="192" customFormat="1" ht="15" customHeight="1"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</row>
    <row r="124" spans="13:24" s="192" customFormat="1" ht="15" customHeight="1"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</row>
    <row r="125" spans="13:24" s="192" customFormat="1" ht="15" customHeight="1"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</row>
    <row r="126" spans="13:24" s="192" customFormat="1" ht="15" customHeight="1"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</row>
    <row r="127" spans="13:24" s="192" customFormat="1" ht="15" customHeight="1"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</row>
    <row r="128" spans="13:24" s="192" customFormat="1" ht="15" customHeight="1"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</row>
    <row r="129" spans="13:24" s="192" customFormat="1" ht="15" customHeight="1"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</row>
    <row r="130" spans="13:24" s="192" customFormat="1" ht="15" customHeight="1"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</row>
    <row r="131" spans="13:24" s="192" customFormat="1" ht="15" customHeight="1"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</row>
    <row r="132" spans="13:24" s="192" customFormat="1" ht="15" customHeight="1"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</row>
    <row r="133" spans="13:24" s="192" customFormat="1" ht="15" customHeight="1"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</row>
    <row r="134" spans="13:24" s="192" customFormat="1" ht="15" customHeight="1"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</row>
    <row r="135" spans="13:24" s="192" customFormat="1" ht="15" customHeight="1"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</row>
    <row r="136" spans="13:24" s="192" customFormat="1" ht="15" customHeight="1"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</row>
    <row r="137" spans="13:24" s="192" customFormat="1" ht="15" customHeight="1"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</row>
    <row r="138" spans="13:24" s="192" customFormat="1" ht="15" customHeight="1"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</row>
    <row r="139" spans="13:24" s="192" customFormat="1" ht="15" customHeight="1"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</row>
    <row r="140" spans="13:24" s="192" customFormat="1" ht="15" customHeight="1"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</row>
    <row r="141" spans="13:24" s="192" customFormat="1" ht="15" customHeight="1"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</row>
    <row r="142" spans="13:24" s="192" customFormat="1" ht="15" customHeight="1"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</row>
    <row r="143" spans="13:24" s="192" customFormat="1" ht="15" customHeight="1"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</row>
    <row r="144" spans="13:24" s="192" customFormat="1" ht="15" customHeight="1"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</row>
    <row r="145" spans="13:24" s="192" customFormat="1" ht="15" customHeight="1"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</row>
    <row r="146" spans="13:24" s="192" customFormat="1" ht="15" customHeight="1"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</row>
    <row r="147" spans="13:24" s="192" customFormat="1" ht="15" customHeight="1"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</row>
    <row r="148" spans="13:24" s="192" customFormat="1" ht="15" customHeight="1"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</row>
    <row r="149" spans="13:24" s="192" customFormat="1" ht="15" customHeight="1"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</row>
    <row r="150" spans="13:24" s="192" customFormat="1" ht="15" customHeight="1"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</row>
    <row r="151" spans="13:24" s="192" customFormat="1" ht="15" customHeight="1"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</row>
    <row r="152" spans="1:12" ht="15" customHeight="1">
      <c r="A152" s="192"/>
      <c r="B152" s="192"/>
      <c r="C152" s="192"/>
      <c r="D152" s="192"/>
      <c r="E152" s="192"/>
      <c r="F152" s="192"/>
      <c r="G152" s="192"/>
      <c r="H152" s="192"/>
      <c r="I152" s="192"/>
      <c r="J152" s="192"/>
      <c r="K152" s="192"/>
      <c r="L152" s="192"/>
    </row>
    <row r="153" spans="1:12" ht="15" customHeight="1">
      <c r="A153" s="192"/>
      <c r="B153" s="192"/>
      <c r="C153" s="192"/>
      <c r="D153" s="192"/>
      <c r="E153" s="192"/>
      <c r="F153" s="192"/>
      <c r="G153" s="192"/>
      <c r="H153" s="192"/>
      <c r="I153" s="192"/>
      <c r="J153" s="192"/>
      <c r="K153" s="192"/>
      <c r="L153" s="192"/>
    </row>
    <row r="154" spans="1:12" ht="15" customHeight="1">
      <c r="A154" s="192"/>
      <c r="B154" s="192"/>
      <c r="C154" s="192"/>
      <c r="D154" s="192"/>
      <c r="E154" s="192"/>
      <c r="F154" s="192"/>
      <c r="G154" s="192"/>
      <c r="H154" s="192"/>
      <c r="I154" s="192"/>
      <c r="J154" s="192"/>
      <c r="K154" s="192"/>
      <c r="L154" s="192"/>
    </row>
  </sheetData>
  <sheetProtection/>
  <mergeCells count="22">
    <mergeCell ref="L3:L5"/>
    <mergeCell ref="M3:M5"/>
    <mergeCell ref="N3:N5"/>
    <mergeCell ref="Y3:Y5"/>
    <mergeCell ref="Z3:Z5"/>
    <mergeCell ref="U3:U5"/>
    <mergeCell ref="V3:V5"/>
    <mergeCell ref="W3:X4"/>
    <mergeCell ref="A3:B4"/>
    <mergeCell ref="C3:J3"/>
    <mergeCell ref="K3:K5"/>
    <mergeCell ref="C4:C5"/>
    <mergeCell ref="D4:F4"/>
    <mergeCell ref="G4:I4"/>
    <mergeCell ref="J4:J5"/>
    <mergeCell ref="AI3:AL4"/>
    <mergeCell ref="AM3:AP4"/>
    <mergeCell ref="AA3:AD4"/>
    <mergeCell ref="AE3:AH4"/>
    <mergeCell ref="P4:Q4"/>
    <mergeCell ref="S4:T4"/>
    <mergeCell ref="O3:T3"/>
  </mergeCells>
  <printOptions/>
  <pageMargins left="0.7874015748031497" right="0.7874015748031497" top="0" bottom="0" header="0.5118110236220472" footer="0.5118110236220472"/>
  <pageSetup fitToHeight="1" fitToWidth="1" horizontalDpi="600" verticalDpi="600" orientation="landscape" paperSize="9" scale="3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54"/>
  <sheetViews>
    <sheetView zoomScalePageLayoutView="0" workbookViewId="0" topLeftCell="A1">
      <selection activeCell="A1" sqref="A1"/>
    </sheetView>
  </sheetViews>
  <sheetFormatPr defaultColWidth="9.875" defaultRowHeight="15" customHeight="1"/>
  <cols>
    <col min="1" max="1" width="5.625" style="123" customWidth="1"/>
    <col min="2" max="2" width="7.875" style="123" customWidth="1"/>
    <col min="3" max="4" width="9.875" style="123" customWidth="1"/>
    <col min="5" max="6" width="9.875" style="123" hidden="1" customWidth="1"/>
    <col min="7" max="7" width="9.875" style="123" customWidth="1"/>
    <col min="8" max="9" width="9.875" style="123" hidden="1" customWidth="1"/>
    <col min="10" max="11" width="9.875" style="123" customWidth="1"/>
    <col min="12" max="12" width="12.375" style="123" customWidth="1"/>
    <col min="13" max="13" width="12.25390625" style="71" customWidth="1"/>
    <col min="14" max="14" width="12.25390625" style="71" hidden="1" customWidth="1"/>
    <col min="15" max="15" width="7.875" style="71" hidden="1" customWidth="1"/>
    <col min="16" max="20" width="8.75390625" style="71" hidden="1" customWidth="1"/>
    <col min="21" max="21" width="12.00390625" style="71" hidden="1" customWidth="1"/>
    <col min="22" max="22" width="11.875" style="71" hidden="1" customWidth="1"/>
    <col min="23" max="24" width="8.75390625" style="71" hidden="1" customWidth="1"/>
    <col min="25" max="25" width="9.25390625" style="123" customWidth="1"/>
    <col min="26" max="26" width="8.00390625" style="123" bestFit="1" customWidth="1"/>
    <col min="27" max="29" width="12.50390625" style="123" customWidth="1"/>
    <col min="30" max="30" width="13.625" style="123" customWidth="1"/>
    <col min="31" max="31" width="15.50390625" style="123" customWidth="1"/>
    <col min="32" max="32" width="13.625" style="123" customWidth="1"/>
    <col min="33" max="33" width="9.50390625" style="123" bestFit="1" customWidth="1"/>
    <col min="34" max="36" width="9.375" style="123" bestFit="1" customWidth="1"/>
    <col min="37" max="37" width="9.50390625" style="123" bestFit="1" customWidth="1"/>
    <col min="38" max="40" width="9.375" style="123" bestFit="1" customWidth="1"/>
    <col min="41" max="41" width="9.50390625" style="123" bestFit="1" customWidth="1"/>
    <col min="42" max="44" width="9.375" style="123" bestFit="1" customWidth="1"/>
    <col min="45" max="16384" width="9.875" style="123" customWidth="1"/>
  </cols>
  <sheetData>
    <row r="1" spans="1:32" ht="15" customHeight="1">
      <c r="A1" s="197" t="s">
        <v>2</v>
      </c>
      <c r="B1" s="197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6"/>
      <c r="Z1" s="196"/>
      <c r="AA1" s="196"/>
      <c r="AB1" s="196"/>
      <c r="AC1" s="196"/>
      <c r="AD1" s="196"/>
      <c r="AE1" s="196"/>
      <c r="AF1" s="196"/>
    </row>
    <row r="2" spans="1:32" ht="15" customHeight="1" thickBot="1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9" t="s">
        <v>26</v>
      </c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6"/>
      <c r="Z2" s="196"/>
      <c r="AA2" s="196"/>
      <c r="AB2" s="196"/>
      <c r="AC2" s="196"/>
      <c r="AD2" s="196"/>
      <c r="AE2" s="196"/>
      <c r="AF2" s="196"/>
    </row>
    <row r="3" spans="1:44" ht="15" customHeight="1">
      <c r="A3" s="394" t="s">
        <v>27</v>
      </c>
      <c r="B3" s="395"/>
      <c r="C3" s="407" t="s">
        <v>3</v>
      </c>
      <c r="D3" s="408"/>
      <c r="E3" s="408"/>
      <c r="F3" s="408"/>
      <c r="G3" s="408"/>
      <c r="H3" s="408"/>
      <c r="I3" s="408"/>
      <c r="J3" s="409"/>
      <c r="K3" s="398" t="s">
        <v>4</v>
      </c>
      <c r="L3" s="401" t="s">
        <v>59</v>
      </c>
      <c r="M3" s="401" t="s">
        <v>43</v>
      </c>
      <c r="N3" s="404" t="s">
        <v>60</v>
      </c>
      <c r="O3" s="386" t="s">
        <v>57</v>
      </c>
      <c r="P3" s="386"/>
      <c r="Q3" s="386"/>
      <c r="R3" s="386"/>
      <c r="S3" s="386"/>
      <c r="T3" s="386"/>
      <c r="U3" s="418" t="s">
        <v>44</v>
      </c>
      <c r="V3" s="420" t="s">
        <v>45</v>
      </c>
      <c r="W3" s="386" t="s">
        <v>58</v>
      </c>
      <c r="X3" s="386"/>
      <c r="Y3" s="388" t="s">
        <v>66</v>
      </c>
      <c r="Z3" s="391" t="s">
        <v>67</v>
      </c>
      <c r="AA3" s="408" t="s">
        <v>76</v>
      </c>
      <c r="AB3" s="408"/>
      <c r="AC3" s="408"/>
      <c r="AD3" s="408"/>
      <c r="AE3" s="407" t="s">
        <v>77</v>
      </c>
      <c r="AF3" s="409"/>
      <c r="AG3" s="355" t="s">
        <v>73</v>
      </c>
      <c r="AH3" s="355"/>
      <c r="AI3" s="355"/>
      <c r="AJ3" s="356"/>
      <c r="AK3" s="354" t="s">
        <v>74</v>
      </c>
      <c r="AL3" s="355"/>
      <c r="AM3" s="355"/>
      <c r="AN3" s="356"/>
      <c r="AO3" s="354" t="s">
        <v>75</v>
      </c>
      <c r="AP3" s="355"/>
      <c r="AQ3" s="355"/>
      <c r="AR3" s="356"/>
    </row>
    <row r="4" spans="1:44" ht="15" customHeight="1">
      <c r="A4" s="396"/>
      <c r="B4" s="397"/>
      <c r="C4" s="410"/>
      <c r="D4" s="411"/>
      <c r="E4" s="411"/>
      <c r="F4" s="411"/>
      <c r="G4" s="411"/>
      <c r="H4" s="411"/>
      <c r="I4" s="411"/>
      <c r="J4" s="412"/>
      <c r="K4" s="399"/>
      <c r="L4" s="402"/>
      <c r="M4" s="402"/>
      <c r="N4" s="405"/>
      <c r="O4" s="200"/>
      <c r="P4" s="413" t="s">
        <v>52</v>
      </c>
      <c r="Q4" s="414"/>
      <c r="R4" s="200"/>
      <c r="S4" s="413" t="s">
        <v>56</v>
      </c>
      <c r="T4" s="415"/>
      <c r="U4" s="418"/>
      <c r="V4" s="420"/>
      <c r="W4" s="387"/>
      <c r="X4" s="387"/>
      <c r="Y4" s="389"/>
      <c r="Z4" s="392"/>
      <c r="AA4" s="387"/>
      <c r="AB4" s="387"/>
      <c r="AC4" s="387"/>
      <c r="AD4" s="387"/>
      <c r="AE4" s="416"/>
      <c r="AF4" s="417"/>
      <c r="AG4" s="358"/>
      <c r="AH4" s="358"/>
      <c r="AI4" s="358"/>
      <c r="AJ4" s="359"/>
      <c r="AK4" s="357"/>
      <c r="AL4" s="358"/>
      <c r="AM4" s="358"/>
      <c r="AN4" s="359"/>
      <c r="AO4" s="357"/>
      <c r="AP4" s="358"/>
      <c r="AQ4" s="358"/>
      <c r="AR4" s="359"/>
    </row>
    <row r="5" spans="1:44" ht="132" thickBot="1">
      <c r="A5" s="201" t="s">
        <v>28</v>
      </c>
      <c r="B5" s="202"/>
      <c r="C5" s="203" t="s">
        <v>5</v>
      </c>
      <c r="D5" s="204" t="s">
        <v>6</v>
      </c>
      <c r="E5" s="202"/>
      <c r="F5" s="205"/>
      <c r="G5" s="204" t="s">
        <v>7</v>
      </c>
      <c r="H5" s="202"/>
      <c r="I5" s="205"/>
      <c r="J5" s="206" t="s">
        <v>8</v>
      </c>
      <c r="K5" s="400"/>
      <c r="L5" s="403"/>
      <c r="M5" s="403"/>
      <c r="N5" s="406"/>
      <c r="O5" s="207" t="s">
        <v>46</v>
      </c>
      <c r="P5" s="208" t="s">
        <v>50</v>
      </c>
      <c r="Q5" s="208" t="s">
        <v>51</v>
      </c>
      <c r="R5" s="209" t="s">
        <v>47</v>
      </c>
      <c r="S5" s="208" t="s">
        <v>53</v>
      </c>
      <c r="T5" s="208" t="s">
        <v>55</v>
      </c>
      <c r="U5" s="419"/>
      <c r="V5" s="421"/>
      <c r="W5" s="207" t="s">
        <v>48</v>
      </c>
      <c r="X5" s="210" t="s">
        <v>49</v>
      </c>
      <c r="Y5" s="390"/>
      <c r="Z5" s="393"/>
      <c r="AA5" s="208" t="s">
        <v>68</v>
      </c>
      <c r="AB5" s="209" t="s">
        <v>69</v>
      </c>
      <c r="AC5" s="211" t="s">
        <v>70</v>
      </c>
      <c r="AD5" s="211" t="s">
        <v>71</v>
      </c>
      <c r="AE5" s="212" t="s">
        <v>68</v>
      </c>
      <c r="AF5" s="213" t="s">
        <v>69</v>
      </c>
      <c r="AG5" s="82" t="s">
        <v>68</v>
      </c>
      <c r="AH5" s="82" t="s">
        <v>69</v>
      </c>
      <c r="AI5" s="84" t="s">
        <v>70</v>
      </c>
      <c r="AJ5" s="85" t="s">
        <v>71</v>
      </c>
      <c r="AK5" s="72" t="s">
        <v>68</v>
      </c>
      <c r="AL5" s="82" t="s">
        <v>69</v>
      </c>
      <c r="AM5" s="84" t="s">
        <v>70</v>
      </c>
      <c r="AN5" s="85" t="s">
        <v>71</v>
      </c>
      <c r="AO5" s="72" t="s">
        <v>68</v>
      </c>
      <c r="AP5" s="82" t="s">
        <v>69</v>
      </c>
      <c r="AQ5" s="84" t="s">
        <v>70</v>
      </c>
      <c r="AR5" s="85" t="s">
        <v>71</v>
      </c>
    </row>
    <row r="6" spans="1:44" s="134" customFormat="1" ht="15" customHeight="1" thickTop="1">
      <c r="A6" s="214" t="s">
        <v>14</v>
      </c>
      <c r="B6" s="215" t="s">
        <v>19</v>
      </c>
      <c r="C6" s="216">
        <v>13618</v>
      </c>
      <c r="D6" s="217">
        <v>11665</v>
      </c>
      <c r="E6" s="218">
        <v>8701</v>
      </c>
      <c r="F6" s="219">
        <v>2964</v>
      </c>
      <c r="G6" s="217">
        <v>1305</v>
      </c>
      <c r="H6" s="218">
        <v>928</v>
      </c>
      <c r="I6" s="220">
        <v>377</v>
      </c>
      <c r="J6" s="221">
        <v>648</v>
      </c>
      <c r="K6" s="222">
        <v>1828</v>
      </c>
      <c r="L6" s="222">
        <f>C6+K6</f>
        <v>15446</v>
      </c>
      <c r="M6" s="223">
        <f>D6+G6</f>
        <v>12970</v>
      </c>
      <c r="N6" s="224">
        <f>M6/L6</f>
        <v>0.8396995986015797</v>
      </c>
      <c r="O6" s="225">
        <f>D6/M6</f>
        <v>0.8993831919814957</v>
      </c>
      <c r="P6" s="225">
        <f>E6/D6</f>
        <v>0.7459065580797257</v>
      </c>
      <c r="Q6" s="225">
        <f>F6/C6</f>
        <v>0.2176531061829931</v>
      </c>
      <c r="R6" s="225">
        <f>G6/M6</f>
        <v>0.10061680801850424</v>
      </c>
      <c r="S6" s="225">
        <f>H6/G6</f>
        <v>0.7111111111111111</v>
      </c>
      <c r="T6" s="225">
        <f>I6/G6</f>
        <v>0.28888888888888886</v>
      </c>
      <c r="U6" s="226">
        <f>J6+K6</f>
        <v>2476</v>
      </c>
      <c r="V6" s="225">
        <f>U6/L6</f>
        <v>0.1603004013984203</v>
      </c>
      <c r="W6" s="225">
        <f>J6/U6</f>
        <v>0.2617124394184168</v>
      </c>
      <c r="X6" s="227">
        <f>K6/U6</f>
        <v>0.7382875605815832</v>
      </c>
      <c r="Y6" s="228"/>
      <c r="Z6" s="222"/>
      <c r="AA6" s="216"/>
      <c r="AB6" s="221"/>
      <c r="AC6" s="229"/>
      <c r="AD6" s="230"/>
      <c r="AE6" s="216"/>
      <c r="AF6" s="221"/>
      <c r="AG6" s="19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</row>
    <row r="7" spans="1:44" s="134" customFormat="1" ht="15" customHeight="1">
      <c r="A7" s="231" t="s">
        <v>18</v>
      </c>
      <c r="B7" s="232" t="s">
        <v>19</v>
      </c>
      <c r="C7" s="233">
        <v>13156</v>
      </c>
      <c r="D7" s="234">
        <v>11328</v>
      </c>
      <c r="E7" s="235">
        <v>8389</v>
      </c>
      <c r="F7" s="236">
        <v>2939</v>
      </c>
      <c r="G7" s="234">
        <v>1126</v>
      </c>
      <c r="H7" s="235">
        <v>773</v>
      </c>
      <c r="I7" s="237">
        <v>353</v>
      </c>
      <c r="J7" s="238">
        <v>702</v>
      </c>
      <c r="K7" s="239">
        <v>1745</v>
      </c>
      <c r="L7" s="239">
        <f aca="true" t="shared" si="0" ref="L7:L34">C7+K7</f>
        <v>14901</v>
      </c>
      <c r="M7" s="240">
        <f>D7+G7</f>
        <v>12454</v>
      </c>
      <c r="N7" s="241">
        <f aca="true" t="shared" si="1" ref="N7:N34">M7/L7</f>
        <v>0.8357828333668881</v>
      </c>
      <c r="O7" s="242">
        <f>D7/M7</f>
        <v>0.9095872811947968</v>
      </c>
      <c r="P7" s="242">
        <f>E7/D7</f>
        <v>0.7405543785310734</v>
      </c>
      <c r="Q7" s="242">
        <f>F7/C7</f>
        <v>0.22339616904834297</v>
      </c>
      <c r="R7" s="242">
        <f>G7/M7</f>
        <v>0.09041271880520314</v>
      </c>
      <c r="S7" s="242">
        <f>H7/G7</f>
        <v>0.6865008880994672</v>
      </c>
      <c r="T7" s="242">
        <f>I7/G7</f>
        <v>0.31349911190053287</v>
      </c>
      <c r="U7" s="243">
        <f>J7+K7</f>
        <v>2447</v>
      </c>
      <c r="V7" s="242">
        <f aca="true" t="shared" si="2" ref="V7:V34">U7/L7</f>
        <v>0.16421716663311187</v>
      </c>
      <c r="W7" s="242">
        <f>J7/U7</f>
        <v>0.2868818961994279</v>
      </c>
      <c r="X7" s="244">
        <f>K7/U7</f>
        <v>0.7131181038005722</v>
      </c>
      <c r="Y7" s="245"/>
      <c r="Z7" s="239"/>
      <c r="AA7" s="233"/>
      <c r="AB7" s="238"/>
      <c r="AC7" s="246"/>
      <c r="AD7" s="247"/>
      <c r="AE7" s="233"/>
      <c r="AF7" s="238"/>
      <c r="AG7" s="19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</row>
    <row r="8" spans="1:44" s="134" customFormat="1" ht="15" customHeight="1">
      <c r="A8" s="231" t="s">
        <v>22</v>
      </c>
      <c r="B8" s="232" t="s">
        <v>19</v>
      </c>
      <c r="C8" s="233">
        <v>13051</v>
      </c>
      <c r="D8" s="234">
        <v>11239</v>
      </c>
      <c r="E8" s="235">
        <v>8384</v>
      </c>
      <c r="F8" s="236">
        <v>2855</v>
      </c>
      <c r="G8" s="234">
        <v>1178</v>
      </c>
      <c r="H8" s="235">
        <v>756</v>
      </c>
      <c r="I8" s="237">
        <v>422</v>
      </c>
      <c r="J8" s="238">
        <v>634</v>
      </c>
      <c r="K8" s="239">
        <v>1579</v>
      </c>
      <c r="L8" s="239">
        <f t="shared" si="0"/>
        <v>14630</v>
      </c>
      <c r="M8" s="240">
        <f>D8+G8</f>
        <v>12417</v>
      </c>
      <c r="N8" s="241">
        <f t="shared" si="1"/>
        <v>0.8487354750512646</v>
      </c>
      <c r="O8" s="242">
        <f>D8/M8</f>
        <v>0.9051300636224531</v>
      </c>
      <c r="P8" s="242">
        <f>E8/D8</f>
        <v>0.7459738410890648</v>
      </c>
      <c r="Q8" s="242">
        <f>F8/C8</f>
        <v>0.2187571833575971</v>
      </c>
      <c r="R8" s="242">
        <f>G8/M8</f>
        <v>0.09486993637754691</v>
      </c>
      <c r="S8" s="242">
        <f>H8/G8</f>
        <v>0.6417657045840407</v>
      </c>
      <c r="T8" s="242">
        <f>I8/G8</f>
        <v>0.35823429541595925</v>
      </c>
      <c r="U8" s="243">
        <f>J8+K8</f>
        <v>2213</v>
      </c>
      <c r="V8" s="242">
        <f t="shared" si="2"/>
        <v>0.15126452494873546</v>
      </c>
      <c r="W8" s="242">
        <f>J8/U8</f>
        <v>0.28648892905558065</v>
      </c>
      <c r="X8" s="244">
        <f>K8/U8</f>
        <v>0.7135110709444193</v>
      </c>
      <c r="Y8" s="245"/>
      <c r="Z8" s="239"/>
      <c r="AA8" s="233"/>
      <c r="AB8" s="238"/>
      <c r="AC8" s="246"/>
      <c r="AD8" s="247"/>
      <c r="AE8" s="233"/>
      <c r="AF8" s="238"/>
      <c r="AG8" s="19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</row>
    <row r="9" spans="1:44" s="144" customFormat="1" ht="15" customHeight="1" hidden="1">
      <c r="A9" s="248"/>
      <c r="B9" s="249" t="s">
        <v>16</v>
      </c>
      <c r="C9" s="250">
        <v>5693</v>
      </c>
      <c r="D9" s="234">
        <v>4758</v>
      </c>
      <c r="E9" s="251">
        <v>3533</v>
      </c>
      <c r="F9" s="252">
        <v>1225</v>
      </c>
      <c r="G9" s="234">
        <v>631</v>
      </c>
      <c r="H9" s="253">
        <v>332</v>
      </c>
      <c r="I9" s="254">
        <v>299</v>
      </c>
      <c r="J9" s="255">
        <v>304</v>
      </c>
      <c r="K9" s="256" t="s">
        <v>15</v>
      </c>
      <c r="L9" s="239" t="e">
        <f t="shared" si="0"/>
        <v>#VALUE!</v>
      </c>
      <c r="M9" s="257"/>
      <c r="N9" s="241" t="e">
        <f t="shared" si="1"/>
        <v>#VALUE!</v>
      </c>
      <c r="O9" s="258"/>
      <c r="P9" s="258"/>
      <c r="Q9" s="258"/>
      <c r="R9" s="258"/>
      <c r="S9" s="258"/>
      <c r="T9" s="258"/>
      <c r="U9" s="258"/>
      <c r="V9" s="242" t="e">
        <f t="shared" si="2"/>
        <v>#VALUE!</v>
      </c>
      <c r="W9" s="258"/>
      <c r="X9" s="259"/>
      <c r="Y9" s="260"/>
      <c r="Z9" s="256"/>
      <c r="AA9" s="250"/>
      <c r="AB9" s="255"/>
      <c r="AC9" s="261"/>
      <c r="AD9" s="259"/>
      <c r="AE9" s="250"/>
      <c r="AF9" s="255"/>
      <c r="AG9" s="194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</row>
    <row r="10" spans="1:44" s="144" customFormat="1" ht="15" customHeight="1" hidden="1">
      <c r="A10" s="248"/>
      <c r="B10" s="249" t="s">
        <v>17</v>
      </c>
      <c r="C10" s="250">
        <v>7358</v>
      </c>
      <c r="D10" s="234">
        <v>6481</v>
      </c>
      <c r="E10" s="251">
        <v>4851</v>
      </c>
      <c r="F10" s="252">
        <v>1630</v>
      </c>
      <c r="G10" s="234">
        <v>547</v>
      </c>
      <c r="H10" s="251">
        <v>424</v>
      </c>
      <c r="I10" s="254">
        <v>123</v>
      </c>
      <c r="J10" s="255">
        <v>330</v>
      </c>
      <c r="K10" s="256" t="s">
        <v>15</v>
      </c>
      <c r="L10" s="239" t="e">
        <f t="shared" si="0"/>
        <v>#VALUE!</v>
      </c>
      <c r="M10" s="257"/>
      <c r="N10" s="241" t="e">
        <f t="shared" si="1"/>
        <v>#VALUE!</v>
      </c>
      <c r="O10" s="258"/>
      <c r="P10" s="258"/>
      <c r="Q10" s="258"/>
      <c r="R10" s="258"/>
      <c r="S10" s="258"/>
      <c r="T10" s="258"/>
      <c r="U10" s="258"/>
      <c r="V10" s="242" t="e">
        <f t="shared" si="2"/>
        <v>#VALUE!</v>
      </c>
      <c r="W10" s="258"/>
      <c r="X10" s="259"/>
      <c r="Y10" s="260"/>
      <c r="Z10" s="256"/>
      <c r="AA10" s="250"/>
      <c r="AB10" s="255"/>
      <c r="AC10" s="261"/>
      <c r="AD10" s="259"/>
      <c r="AE10" s="250"/>
      <c r="AF10" s="255"/>
      <c r="AG10" s="194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</row>
    <row r="11" spans="1:44" s="134" customFormat="1" ht="15" customHeight="1">
      <c r="A11" s="231" t="s">
        <v>23</v>
      </c>
      <c r="B11" s="232" t="s">
        <v>19</v>
      </c>
      <c r="C11" s="233">
        <v>12893</v>
      </c>
      <c r="D11" s="234">
        <v>11088</v>
      </c>
      <c r="E11" s="235">
        <v>8311</v>
      </c>
      <c r="F11" s="236">
        <v>2777</v>
      </c>
      <c r="G11" s="234">
        <v>1184</v>
      </c>
      <c r="H11" s="235">
        <v>752</v>
      </c>
      <c r="I11" s="237">
        <v>432</v>
      </c>
      <c r="J11" s="238">
        <v>621</v>
      </c>
      <c r="K11" s="239">
        <v>1425</v>
      </c>
      <c r="L11" s="239">
        <f t="shared" si="0"/>
        <v>14318</v>
      </c>
      <c r="M11" s="240">
        <f>D11+G11</f>
        <v>12272</v>
      </c>
      <c r="N11" s="241">
        <f t="shared" si="1"/>
        <v>0.8571029473390138</v>
      </c>
      <c r="O11" s="242">
        <f>D11/M11</f>
        <v>0.9035202086049544</v>
      </c>
      <c r="P11" s="242">
        <f>E11/D11</f>
        <v>0.749549062049062</v>
      </c>
      <c r="Q11" s="242">
        <f>F11/C11</f>
        <v>0.21538819514465213</v>
      </c>
      <c r="R11" s="242">
        <f>G11/M11</f>
        <v>0.09647979139504563</v>
      </c>
      <c r="S11" s="242">
        <f>H11/G11</f>
        <v>0.6351351351351351</v>
      </c>
      <c r="T11" s="242">
        <f>I11/G11</f>
        <v>0.36486486486486486</v>
      </c>
      <c r="U11" s="243">
        <f>J11+K11</f>
        <v>2046</v>
      </c>
      <c r="V11" s="242">
        <f t="shared" si="2"/>
        <v>0.14289705266098618</v>
      </c>
      <c r="W11" s="242">
        <f>J11/U11</f>
        <v>0.3035190615835777</v>
      </c>
      <c r="X11" s="244">
        <f>K11/U11</f>
        <v>0.6964809384164223</v>
      </c>
      <c r="Y11" s="245"/>
      <c r="Z11" s="239"/>
      <c r="AA11" s="233"/>
      <c r="AB11" s="238"/>
      <c r="AC11" s="246"/>
      <c r="AD11" s="247"/>
      <c r="AE11" s="233"/>
      <c r="AF11" s="238"/>
      <c r="AG11" s="19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</row>
    <row r="12" spans="1:44" s="144" customFormat="1" ht="15" customHeight="1" hidden="1">
      <c r="A12" s="248"/>
      <c r="B12" s="249" t="s">
        <v>16</v>
      </c>
      <c r="C12" s="262">
        <v>5695</v>
      </c>
      <c r="D12" s="263">
        <v>4736</v>
      </c>
      <c r="E12" s="264">
        <v>3547</v>
      </c>
      <c r="F12" s="265">
        <v>1189</v>
      </c>
      <c r="G12" s="263">
        <v>664</v>
      </c>
      <c r="H12" s="264">
        <v>346</v>
      </c>
      <c r="I12" s="266">
        <v>318</v>
      </c>
      <c r="J12" s="267">
        <v>295</v>
      </c>
      <c r="K12" s="268" t="s">
        <v>15</v>
      </c>
      <c r="L12" s="239" t="e">
        <f t="shared" si="0"/>
        <v>#VALUE!</v>
      </c>
      <c r="M12" s="257"/>
      <c r="N12" s="241" t="e">
        <f t="shared" si="1"/>
        <v>#VALUE!</v>
      </c>
      <c r="O12" s="258"/>
      <c r="P12" s="258"/>
      <c r="Q12" s="258"/>
      <c r="R12" s="258"/>
      <c r="S12" s="258"/>
      <c r="T12" s="258"/>
      <c r="U12" s="258"/>
      <c r="V12" s="242" t="e">
        <f t="shared" si="2"/>
        <v>#VALUE!</v>
      </c>
      <c r="W12" s="258"/>
      <c r="X12" s="259"/>
      <c r="Y12" s="260"/>
      <c r="Z12" s="256"/>
      <c r="AA12" s="250"/>
      <c r="AB12" s="255"/>
      <c r="AC12" s="261"/>
      <c r="AD12" s="259"/>
      <c r="AE12" s="250"/>
      <c r="AF12" s="255"/>
      <c r="AG12" s="194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</row>
    <row r="13" spans="1:44" s="144" customFormat="1" ht="15" customHeight="1" hidden="1">
      <c r="A13" s="248"/>
      <c r="B13" s="249" t="s">
        <v>17</v>
      </c>
      <c r="C13" s="262">
        <v>7198</v>
      </c>
      <c r="D13" s="263">
        <v>6352</v>
      </c>
      <c r="E13" s="264">
        <v>4764</v>
      </c>
      <c r="F13" s="265">
        <v>1588</v>
      </c>
      <c r="G13" s="263">
        <v>520</v>
      </c>
      <c r="H13" s="264">
        <v>406</v>
      </c>
      <c r="I13" s="266">
        <v>114</v>
      </c>
      <c r="J13" s="267">
        <v>326</v>
      </c>
      <c r="K13" s="268" t="s">
        <v>15</v>
      </c>
      <c r="L13" s="239" t="e">
        <f t="shared" si="0"/>
        <v>#VALUE!</v>
      </c>
      <c r="M13" s="257"/>
      <c r="N13" s="241" t="e">
        <f t="shared" si="1"/>
        <v>#VALUE!</v>
      </c>
      <c r="O13" s="258"/>
      <c r="P13" s="258"/>
      <c r="Q13" s="258"/>
      <c r="R13" s="258"/>
      <c r="S13" s="258"/>
      <c r="T13" s="258"/>
      <c r="U13" s="258"/>
      <c r="V13" s="242" t="e">
        <f t="shared" si="2"/>
        <v>#VALUE!</v>
      </c>
      <c r="W13" s="258"/>
      <c r="X13" s="259"/>
      <c r="Y13" s="260"/>
      <c r="Z13" s="256"/>
      <c r="AA13" s="250"/>
      <c r="AB13" s="255"/>
      <c r="AC13" s="261"/>
      <c r="AD13" s="259"/>
      <c r="AE13" s="250"/>
      <c r="AF13" s="255"/>
      <c r="AG13" s="194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</row>
    <row r="14" spans="1:44" s="144" customFormat="1" ht="15" customHeight="1">
      <c r="A14" s="231" t="s">
        <v>29</v>
      </c>
      <c r="B14" s="232" t="s">
        <v>19</v>
      </c>
      <c r="C14" s="233">
        <f aca="true" t="shared" si="3" ref="C14:C31">D14+G14+J14</f>
        <v>12839</v>
      </c>
      <c r="D14" s="234">
        <f aca="true" t="shared" si="4" ref="D14:J14">D15+D16</f>
        <v>11196</v>
      </c>
      <c r="E14" s="235">
        <f t="shared" si="4"/>
        <v>8421</v>
      </c>
      <c r="F14" s="236">
        <f t="shared" si="4"/>
        <v>2775</v>
      </c>
      <c r="G14" s="234">
        <f t="shared" si="4"/>
        <v>951</v>
      </c>
      <c r="H14" s="235">
        <f t="shared" si="4"/>
        <v>658</v>
      </c>
      <c r="I14" s="236">
        <f t="shared" si="4"/>
        <v>293</v>
      </c>
      <c r="J14" s="238">
        <f t="shared" si="4"/>
        <v>692</v>
      </c>
      <c r="K14" s="239">
        <v>1349</v>
      </c>
      <c r="L14" s="239">
        <f t="shared" si="0"/>
        <v>14188</v>
      </c>
      <c r="M14" s="240">
        <f>D14+G14</f>
        <v>12147</v>
      </c>
      <c r="N14" s="241">
        <f t="shared" si="1"/>
        <v>0.8561460389061178</v>
      </c>
      <c r="O14" s="242">
        <f>D14/M14</f>
        <v>0.9217090639664115</v>
      </c>
      <c r="P14" s="242">
        <f>E14/D14</f>
        <v>0.7521436227224009</v>
      </c>
      <c r="Q14" s="242">
        <f>F14/C14</f>
        <v>0.21613832853025935</v>
      </c>
      <c r="R14" s="242">
        <f>G14/M14</f>
        <v>0.07829093603358854</v>
      </c>
      <c r="S14" s="242">
        <f>H14/G14</f>
        <v>0.6919032597266036</v>
      </c>
      <c r="T14" s="242">
        <f>I14/G14</f>
        <v>0.30809674027339645</v>
      </c>
      <c r="U14" s="243">
        <f>J14+K14</f>
        <v>2041</v>
      </c>
      <c r="V14" s="242">
        <f t="shared" si="2"/>
        <v>0.14385396109388215</v>
      </c>
      <c r="W14" s="242">
        <f>J14/U14</f>
        <v>0.3390494855463008</v>
      </c>
      <c r="X14" s="244">
        <f>K14/U14</f>
        <v>0.6609505144536991</v>
      </c>
      <c r="Y14" s="260"/>
      <c r="Z14" s="256"/>
      <c r="AA14" s="250"/>
      <c r="AB14" s="255"/>
      <c r="AC14" s="261"/>
      <c r="AD14" s="259"/>
      <c r="AE14" s="250"/>
      <c r="AF14" s="255"/>
      <c r="AG14" s="194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</row>
    <row r="15" spans="1:44" s="144" customFormat="1" ht="15" customHeight="1" hidden="1">
      <c r="A15" s="248"/>
      <c r="B15" s="249" t="s">
        <v>16</v>
      </c>
      <c r="C15" s="262">
        <f t="shared" si="3"/>
        <v>5706</v>
      </c>
      <c r="D15" s="263">
        <f>E15+F15</f>
        <v>4818</v>
      </c>
      <c r="E15" s="264">
        <v>3605</v>
      </c>
      <c r="F15" s="265">
        <v>1213</v>
      </c>
      <c r="G15" s="263">
        <f>H15+I15</f>
        <v>588</v>
      </c>
      <c r="H15" s="264">
        <v>301</v>
      </c>
      <c r="I15" s="265">
        <v>287</v>
      </c>
      <c r="J15" s="267">
        <v>300</v>
      </c>
      <c r="K15" s="256" t="s">
        <v>31</v>
      </c>
      <c r="L15" s="239" t="e">
        <f t="shared" si="0"/>
        <v>#VALUE!</v>
      </c>
      <c r="M15" s="257"/>
      <c r="N15" s="241" t="e">
        <f t="shared" si="1"/>
        <v>#VALUE!</v>
      </c>
      <c r="O15" s="258"/>
      <c r="P15" s="258"/>
      <c r="Q15" s="258"/>
      <c r="R15" s="258"/>
      <c r="S15" s="258"/>
      <c r="T15" s="258"/>
      <c r="U15" s="258"/>
      <c r="V15" s="242" t="e">
        <f t="shared" si="2"/>
        <v>#VALUE!</v>
      </c>
      <c r="W15" s="258"/>
      <c r="X15" s="259"/>
      <c r="Y15" s="260"/>
      <c r="Z15" s="256"/>
      <c r="AA15" s="250"/>
      <c r="AB15" s="255"/>
      <c r="AC15" s="261"/>
      <c r="AD15" s="259"/>
      <c r="AE15" s="250"/>
      <c r="AF15" s="255"/>
      <c r="AG15" s="194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</row>
    <row r="16" spans="1:44" s="144" customFormat="1" ht="15" customHeight="1" hidden="1">
      <c r="A16" s="248"/>
      <c r="B16" s="249" t="s">
        <v>17</v>
      </c>
      <c r="C16" s="262">
        <f t="shared" si="3"/>
        <v>7133</v>
      </c>
      <c r="D16" s="263">
        <f>E16+F16</f>
        <v>6378</v>
      </c>
      <c r="E16" s="264">
        <v>4816</v>
      </c>
      <c r="F16" s="265">
        <v>1562</v>
      </c>
      <c r="G16" s="263">
        <f>H16+I16</f>
        <v>363</v>
      </c>
      <c r="H16" s="264">
        <v>357</v>
      </c>
      <c r="I16" s="265">
        <v>6</v>
      </c>
      <c r="J16" s="267">
        <v>392</v>
      </c>
      <c r="K16" s="256" t="s">
        <v>31</v>
      </c>
      <c r="L16" s="239" t="e">
        <f t="shared" si="0"/>
        <v>#VALUE!</v>
      </c>
      <c r="M16" s="257"/>
      <c r="N16" s="241" t="e">
        <f t="shared" si="1"/>
        <v>#VALUE!</v>
      </c>
      <c r="O16" s="258"/>
      <c r="P16" s="258"/>
      <c r="Q16" s="258"/>
      <c r="R16" s="258"/>
      <c r="S16" s="258"/>
      <c r="T16" s="258"/>
      <c r="U16" s="258"/>
      <c r="V16" s="242" t="e">
        <f t="shared" si="2"/>
        <v>#VALUE!</v>
      </c>
      <c r="W16" s="258"/>
      <c r="X16" s="259"/>
      <c r="Y16" s="260"/>
      <c r="Z16" s="256"/>
      <c r="AA16" s="250"/>
      <c r="AB16" s="255"/>
      <c r="AC16" s="261"/>
      <c r="AD16" s="259"/>
      <c r="AE16" s="250"/>
      <c r="AF16" s="255"/>
      <c r="AG16" s="194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</row>
    <row r="17" spans="1:44" ht="15" customHeight="1">
      <c r="A17" s="231" t="s">
        <v>30</v>
      </c>
      <c r="B17" s="232" t="s">
        <v>19</v>
      </c>
      <c r="C17" s="233">
        <f t="shared" si="3"/>
        <v>12759</v>
      </c>
      <c r="D17" s="234">
        <f aca="true" t="shared" si="5" ref="D17:J17">D18+D19</f>
        <v>11364</v>
      </c>
      <c r="E17" s="235">
        <f t="shared" si="5"/>
        <v>8610</v>
      </c>
      <c r="F17" s="236">
        <f t="shared" si="5"/>
        <v>2754</v>
      </c>
      <c r="G17" s="234">
        <f t="shared" si="5"/>
        <v>698</v>
      </c>
      <c r="H17" s="235">
        <f t="shared" si="5"/>
        <v>622</v>
      </c>
      <c r="I17" s="236">
        <f t="shared" si="5"/>
        <v>76</v>
      </c>
      <c r="J17" s="238">
        <f t="shared" si="5"/>
        <v>697</v>
      </c>
      <c r="K17" s="239">
        <v>1578</v>
      </c>
      <c r="L17" s="239">
        <f t="shared" si="0"/>
        <v>14337</v>
      </c>
      <c r="M17" s="240">
        <f>D17+G17</f>
        <v>12062</v>
      </c>
      <c r="N17" s="241">
        <f t="shared" si="1"/>
        <v>0.8413196624119411</v>
      </c>
      <c r="O17" s="242">
        <f>D17/M17</f>
        <v>0.9421323163654453</v>
      </c>
      <c r="P17" s="242">
        <f>E17/D17</f>
        <v>0.7576557550158395</v>
      </c>
      <c r="Q17" s="242">
        <f>F17/C17</f>
        <v>0.21584763696214437</v>
      </c>
      <c r="R17" s="242">
        <f>G17/M17</f>
        <v>0.0578676836345548</v>
      </c>
      <c r="S17" s="242">
        <f>H17/G17</f>
        <v>0.8911174785100286</v>
      </c>
      <c r="T17" s="242">
        <f>I17/G17</f>
        <v>0.10888252148997135</v>
      </c>
      <c r="U17" s="243">
        <f>J17+K17</f>
        <v>2275</v>
      </c>
      <c r="V17" s="242">
        <f t="shared" si="2"/>
        <v>0.15868033758805886</v>
      </c>
      <c r="W17" s="242">
        <f>J17/U17</f>
        <v>0.30637362637362636</v>
      </c>
      <c r="X17" s="244">
        <f>K17/U17</f>
        <v>0.6936263736263736</v>
      </c>
      <c r="Y17" s="269"/>
      <c r="Z17" s="270"/>
      <c r="AA17" s="271"/>
      <c r="AB17" s="272"/>
      <c r="AC17" s="273"/>
      <c r="AD17" s="274"/>
      <c r="AE17" s="271"/>
      <c r="AF17" s="272"/>
      <c r="AG17" s="121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</row>
    <row r="18" spans="1:44" ht="15" customHeight="1" hidden="1">
      <c r="A18" s="248"/>
      <c r="B18" s="249" t="s">
        <v>16</v>
      </c>
      <c r="C18" s="262">
        <f t="shared" si="3"/>
        <v>5603</v>
      </c>
      <c r="D18" s="263">
        <f>E18+F18</f>
        <v>4932</v>
      </c>
      <c r="E18" s="264">
        <v>3712</v>
      </c>
      <c r="F18" s="265">
        <v>1220</v>
      </c>
      <c r="G18" s="263">
        <f>H18+I18</f>
        <v>357</v>
      </c>
      <c r="H18" s="264">
        <v>293</v>
      </c>
      <c r="I18" s="265">
        <v>64</v>
      </c>
      <c r="J18" s="267">
        <v>314</v>
      </c>
      <c r="K18" s="268" t="s">
        <v>31</v>
      </c>
      <c r="L18" s="239" t="e">
        <f t="shared" si="0"/>
        <v>#VALUE!</v>
      </c>
      <c r="M18" s="275"/>
      <c r="N18" s="241" t="e">
        <f t="shared" si="1"/>
        <v>#VALUE!</v>
      </c>
      <c r="O18" s="276"/>
      <c r="P18" s="276"/>
      <c r="Q18" s="276"/>
      <c r="R18" s="276"/>
      <c r="S18" s="276"/>
      <c r="T18" s="276"/>
      <c r="U18" s="276"/>
      <c r="V18" s="242" t="e">
        <f t="shared" si="2"/>
        <v>#VALUE!</v>
      </c>
      <c r="W18" s="276"/>
      <c r="X18" s="274"/>
      <c r="Y18" s="269"/>
      <c r="Z18" s="270"/>
      <c r="AA18" s="271"/>
      <c r="AB18" s="272"/>
      <c r="AC18" s="273"/>
      <c r="AD18" s="274"/>
      <c r="AE18" s="271"/>
      <c r="AF18" s="272"/>
      <c r="AG18" s="121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</row>
    <row r="19" spans="1:44" ht="15" customHeight="1" hidden="1">
      <c r="A19" s="248"/>
      <c r="B19" s="249" t="s">
        <v>17</v>
      </c>
      <c r="C19" s="262">
        <f t="shared" si="3"/>
        <v>7156</v>
      </c>
      <c r="D19" s="263">
        <f>E19+F19</f>
        <v>6432</v>
      </c>
      <c r="E19" s="264">
        <v>4898</v>
      </c>
      <c r="F19" s="265">
        <v>1534</v>
      </c>
      <c r="G19" s="263">
        <f>H19+I19</f>
        <v>341</v>
      </c>
      <c r="H19" s="264">
        <v>329</v>
      </c>
      <c r="I19" s="265">
        <v>12</v>
      </c>
      <c r="J19" s="267">
        <v>383</v>
      </c>
      <c r="K19" s="268" t="s">
        <v>31</v>
      </c>
      <c r="L19" s="239" t="e">
        <f t="shared" si="0"/>
        <v>#VALUE!</v>
      </c>
      <c r="M19" s="275"/>
      <c r="N19" s="241" t="e">
        <f t="shared" si="1"/>
        <v>#VALUE!</v>
      </c>
      <c r="O19" s="276"/>
      <c r="P19" s="276"/>
      <c r="Q19" s="276"/>
      <c r="R19" s="276"/>
      <c r="S19" s="276"/>
      <c r="T19" s="276"/>
      <c r="U19" s="276"/>
      <c r="V19" s="242" t="e">
        <f t="shared" si="2"/>
        <v>#VALUE!</v>
      </c>
      <c r="W19" s="276"/>
      <c r="X19" s="274"/>
      <c r="Y19" s="269"/>
      <c r="Z19" s="270"/>
      <c r="AA19" s="271"/>
      <c r="AB19" s="272"/>
      <c r="AC19" s="273"/>
      <c r="AD19" s="274"/>
      <c r="AE19" s="271"/>
      <c r="AF19" s="272"/>
      <c r="AG19" s="121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</row>
    <row r="20" spans="1:44" s="170" customFormat="1" ht="15" customHeight="1">
      <c r="A20" s="231" t="s">
        <v>35</v>
      </c>
      <c r="B20" s="232" t="s">
        <v>19</v>
      </c>
      <c r="C20" s="233">
        <f t="shared" si="3"/>
        <v>12905</v>
      </c>
      <c r="D20" s="234">
        <f aca="true" t="shared" si="6" ref="D20:J20">D21+D22</f>
        <v>11332</v>
      </c>
      <c r="E20" s="235">
        <f t="shared" si="6"/>
        <v>8545</v>
      </c>
      <c r="F20" s="236">
        <f t="shared" si="6"/>
        <v>2787</v>
      </c>
      <c r="G20" s="234">
        <f t="shared" si="6"/>
        <v>800</v>
      </c>
      <c r="H20" s="235">
        <f t="shared" si="6"/>
        <v>721</v>
      </c>
      <c r="I20" s="236">
        <f t="shared" si="6"/>
        <v>79</v>
      </c>
      <c r="J20" s="238">
        <f t="shared" si="6"/>
        <v>773</v>
      </c>
      <c r="K20" s="239">
        <v>1337</v>
      </c>
      <c r="L20" s="239">
        <f t="shared" si="0"/>
        <v>14242</v>
      </c>
      <c r="M20" s="240">
        <f>D20+G20</f>
        <v>12132</v>
      </c>
      <c r="N20" s="241">
        <f t="shared" si="1"/>
        <v>0.851846650751299</v>
      </c>
      <c r="O20" s="242">
        <f>D20/M20</f>
        <v>0.9340586877678866</v>
      </c>
      <c r="P20" s="242">
        <f>E20/D20</f>
        <v>0.7540593010942463</v>
      </c>
      <c r="Q20" s="242">
        <f>F20/C20</f>
        <v>0.21596280511429677</v>
      </c>
      <c r="R20" s="242">
        <f>G20/M20</f>
        <v>0.06594131223211341</v>
      </c>
      <c r="S20" s="242">
        <f>H20/G20</f>
        <v>0.90125</v>
      </c>
      <c r="T20" s="242">
        <f>I20/G20</f>
        <v>0.09875</v>
      </c>
      <c r="U20" s="243">
        <f>J20+K20</f>
        <v>2110</v>
      </c>
      <c r="V20" s="242">
        <f t="shared" si="2"/>
        <v>0.14815334924870102</v>
      </c>
      <c r="W20" s="242">
        <f>J20/U20</f>
        <v>0.36635071090047394</v>
      </c>
      <c r="X20" s="244">
        <f>K20/U20</f>
        <v>0.6336492890995261</v>
      </c>
      <c r="Y20" s="260">
        <v>54832</v>
      </c>
      <c r="Z20" s="256">
        <v>17740</v>
      </c>
      <c r="AA20" s="250">
        <f>ROUND(L20*1000/Y20,0)</f>
        <v>260</v>
      </c>
      <c r="AB20" s="255">
        <f>ROUND(L20*1000/Z20,0)</f>
        <v>803</v>
      </c>
      <c r="AC20" s="261">
        <f>ROUND(L20*1000*1000/Y20/365,0)</f>
        <v>712</v>
      </c>
      <c r="AD20" s="259">
        <f>ROUND(L20*1000*1000/Z20/365,0)</f>
        <v>2200</v>
      </c>
      <c r="AE20" s="250">
        <f>ROUND(M20*1000/Y20,0)</f>
        <v>221</v>
      </c>
      <c r="AF20" s="255">
        <f>ROUND(M20*1000/Z20,0)</f>
        <v>684</v>
      </c>
      <c r="AG20" s="195">
        <f>ROUND(E20*1000/Y20,0)</f>
        <v>156</v>
      </c>
      <c r="AH20" s="166">
        <f>ROUND(E20*1000/Z20,0)</f>
        <v>482</v>
      </c>
      <c r="AI20" s="167">
        <f>ROUND(E20*1000*1000/Y20/365,0)</f>
        <v>427</v>
      </c>
      <c r="AJ20" s="166">
        <f>ROUND(E20*1000*1000/Z20/365,0)</f>
        <v>1320</v>
      </c>
      <c r="AK20" s="166">
        <f>ROUND(G20*1000/Y20,0)</f>
        <v>15</v>
      </c>
      <c r="AL20" s="166">
        <f>ROUND(G20*1000/Z20,0)</f>
        <v>45</v>
      </c>
      <c r="AM20" s="168">
        <f>ROUND(G20*1000*1000/Y20/365,0)</f>
        <v>40</v>
      </c>
      <c r="AN20" s="166">
        <f>ROUND(G20*1000*1000/Z20/365,0)</f>
        <v>124</v>
      </c>
      <c r="AO20" s="166">
        <f>ROUND(J20*1000/Y20,0)</f>
        <v>14</v>
      </c>
      <c r="AP20" s="166">
        <f>ROUND(J20*1000/Z20,0)</f>
        <v>44</v>
      </c>
      <c r="AQ20" s="169">
        <f>ROUND(J20*1000*1000/Y20/365,0)</f>
        <v>39</v>
      </c>
      <c r="AR20" s="166">
        <f>ROUND(J20*1000*1000/Z20/365,0)</f>
        <v>119</v>
      </c>
    </row>
    <row r="21" spans="1:44" s="170" customFormat="1" ht="15" customHeight="1" hidden="1">
      <c r="A21" s="248"/>
      <c r="B21" s="249" t="s">
        <v>16</v>
      </c>
      <c r="C21" s="262">
        <f t="shared" si="3"/>
        <v>5743</v>
      </c>
      <c r="D21" s="263">
        <v>5039</v>
      </c>
      <c r="E21" s="264">
        <v>3839</v>
      </c>
      <c r="F21" s="265">
        <v>1200</v>
      </c>
      <c r="G21" s="263">
        <v>401</v>
      </c>
      <c r="H21" s="264">
        <v>352</v>
      </c>
      <c r="I21" s="265">
        <v>49</v>
      </c>
      <c r="J21" s="267">
        <v>303</v>
      </c>
      <c r="K21" s="268"/>
      <c r="L21" s="239">
        <f t="shared" si="0"/>
        <v>5743</v>
      </c>
      <c r="M21" s="275"/>
      <c r="N21" s="241">
        <f t="shared" si="1"/>
        <v>0</v>
      </c>
      <c r="O21" s="276"/>
      <c r="P21" s="276"/>
      <c r="Q21" s="276"/>
      <c r="R21" s="276"/>
      <c r="S21" s="276"/>
      <c r="T21" s="276"/>
      <c r="U21" s="276"/>
      <c r="V21" s="242">
        <f t="shared" si="2"/>
        <v>0</v>
      </c>
      <c r="W21" s="276"/>
      <c r="X21" s="274"/>
      <c r="Y21" s="260"/>
      <c r="Z21" s="256"/>
      <c r="AA21" s="250" t="e">
        <f aca="true" t="shared" si="7" ref="AA21:AA32">ROUND(L21*1000/Y21,0)</f>
        <v>#DIV/0!</v>
      </c>
      <c r="AB21" s="255" t="e">
        <f aca="true" t="shared" si="8" ref="AB21:AB32">ROUND(L21*1000/Z21,0)</f>
        <v>#DIV/0!</v>
      </c>
      <c r="AC21" s="261" t="e">
        <f aca="true" t="shared" si="9" ref="AC21:AC32">ROUND(L21*1000*1000/Y21/365,0)</f>
        <v>#DIV/0!</v>
      </c>
      <c r="AD21" s="259" t="e">
        <f aca="true" t="shared" si="10" ref="AD21:AD32">ROUND(L21*1000*1000/Z21/365,0)</f>
        <v>#DIV/0!</v>
      </c>
      <c r="AE21" s="250" t="e">
        <f aca="true" t="shared" si="11" ref="AE21:AE32">ROUND(M21*1000/Y21,0)</f>
        <v>#DIV/0!</v>
      </c>
      <c r="AF21" s="255" t="e">
        <f aca="true" t="shared" si="12" ref="AF21:AF32">ROUND(M21*1000/Z21,0)</f>
        <v>#DIV/0!</v>
      </c>
      <c r="AG21" s="195" t="e">
        <f aca="true" t="shared" si="13" ref="AG21:AG32">ROUND(E21*1000/Y21,0)</f>
        <v>#DIV/0!</v>
      </c>
      <c r="AH21" s="166" t="e">
        <f aca="true" t="shared" si="14" ref="AH21:AH32">ROUND(E21*1000/Z21,0)</f>
        <v>#DIV/0!</v>
      </c>
      <c r="AI21" s="167" t="e">
        <f aca="true" t="shared" si="15" ref="AI21:AI32">ROUND(E21*1000*1000/Y21/365,0)</f>
        <v>#DIV/0!</v>
      </c>
      <c r="AJ21" s="166" t="e">
        <f aca="true" t="shared" si="16" ref="AJ21:AJ32">ROUND(E21*1000*1000/Z21/365,0)</f>
        <v>#DIV/0!</v>
      </c>
      <c r="AK21" s="166" t="e">
        <f aca="true" t="shared" si="17" ref="AK21:AK32">ROUND(G21*1000/Y21,0)</f>
        <v>#DIV/0!</v>
      </c>
      <c r="AL21" s="166" t="e">
        <f aca="true" t="shared" si="18" ref="AL21:AL32">ROUND(G21*1000/Z21,0)</f>
        <v>#DIV/0!</v>
      </c>
      <c r="AM21" s="168" t="e">
        <f aca="true" t="shared" si="19" ref="AM21:AM32">ROUND(G21*1000*1000/Y21/365,0)</f>
        <v>#DIV/0!</v>
      </c>
      <c r="AN21" s="166" t="e">
        <f aca="true" t="shared" si="20" ref="AN21:AN32">ROUND(G21*1000*1000/Z21/365,0)</f>
        <v>#DIV/0!</v>
      </c>
      <c r="AO21" s="166" t="e">
        <f aca="true" t="shared" si="21" ref="AO21:AO32">ROUND(J21*1000/Y21,0)</f>
        <v>#DIV/0!</v>
      </c>
      <c r="AP21" s="166" t="e">
        <f aca="true" t="shared" si="22" ref="AP21:AP32">ROUND(J21*1000/Z21,0)</f>
        <v>#DIV/0!</v>
      </c>
      <c r="AQ21" s="169" t="e">
        <f aca="true" t="shared" si="23" ref="AQ21:AQ34">ROUND(J21*1000*1000/Y21/365,0)</f>
        <v>#DIV/0!</v>
      </c>
      <c r="AR21" s="166" t="e">
        <f aca="true" t="shared" si="24" ref="AR21:AR34">ROUND(J21*1000*1000/Z21/365,0)</f>
        <v>#DIV/0!</v>
      </c>
    </row>
    <row r="22" spans="1:44" s="170" customFormat="1" ht="15" customHeight="1" hidden="1">
      <c r="A22" s="248"/>
      <c r="B22" s="249" t="s">
        <v>17</v>
      </c>
      <c r="C22" s="262">
        <f t="shared" si="3"/>
        <v>7162</v>
      </c>
      <c r="D22" s="263">
        <v>6293</v>
      </c>
      <c r="E22" s="264">
        <v>4706</v>
      </c>
      <c r="F22" s="265">
        <v>1587</v>
      </c>
      <c r="G22" s="263">
        <v>399</v>
      </c>
      <c r="H22" s="264">
        <v>369</v>
      </c>
      <c r="I22" s="265">
        <v>30</v>
      </c>
      <c r="J22" s="267">
        <v>470</v>
      </c>
      <c r="K22" s="268" t="s">
        <v>31</v>
      </c>
      <c r="L22" s="239" t="e">
        <f t="shared" si="0"/>
        <v>#VALUE!</v>
      </c>
      <c r="M22" s="275"/>
      <c r="N22" s="241" t="e">
        <f t="shared" si="1"/>
        <v>#VALUE!</v>
      </c>
      <c r="O22" s="276"/>
      <c r="P22" s="276"/>
      <c r="Q22" s="276"/>
      <c r="R22" s="276"/>
      <c r="S22" s="276"/>
      <c r="T22" s="276"/>
      <c r="U22" s="276"/>
      <c r="V22" s="242" t="e">
        <f t="shared" si="2"/>
        <v>#VALUE!</v>
      </c>
      <c r="W22" s="276"/>
      <c r="X22" s="274"/>
      <c r="Y22" s="260"/>
      <c r="Z22" s="256"/>
      <c r="AA22" s="250" t="e">
        <f t="shared" si="7"/>
        <v>#VALUE!</v>
      </c>
      <c r="AB22" s="255" t="e">
        <f t="shared" si="8"/>
        <v>#VALUE!</v>
      </c>
      <c r="AC22" s="261" t="e">
        <f t="shared" si="9"/>
        <v>#VALUE!</v>
      </c>
      <c r="AD22" s="259" t="e">
        <f t="shared" si="10"/>
        <v>#VALUE!</v>
      </c>
      <c r="AE22" s="250" t="e">
        <f t="shared" si="11"/>
        <v>#DIV/0!</v>
      </c>
      <c r="AF22" s="255" t="e">
        <f t="shared" si="12"/>
        <v>#DIV/0!</v>
      </c>
      <c r="AG22" s="195" t="e">
        <f t="shared" si="13"/>
        <v>#DIV/0!</v>
      </c>
      <c r="AH22" s="166" t="e">
        <f t="shared" si="14"/>
        <v>#DIV/0!</v>
      </c>
      <c r="AI22" s="167" t="e">
        <f t="shared" si="15"/>
        <v>#DIV/0!</v>
      </c>
      <c r="AJ22" s="166" t="e">
        <f t="shared" si="16"/>
        <v>#DIV/0!</v>
      </c>
      <c r="AK22" s="166" t="e">
        <f t="shared" si="17"/>
        <v>#DIV/0!</v>
      </c>
      <c r="AL22" s="166" t="e">
        <f t="shared" si="18"/>
        <v>#DIV/0!</v>
      </c>
      <c r="AM22" s="168" t="e">
        <f t="shared" si="19"/>
        <v>#DIV/0!</v>
      </c>
      <c r="AN22" s="166" t="e">
        <f t="shared" si="20"/>
        <v>#DIV/0!</v>
      </c>
      <c r="AO22" s="166" t="e">
        <f t="shared" si="21"/>
        <v>#DIV/0!</v>
      </c>
      <c r="AP22" s="166" t="e">
        <f t="shared" si="22"/>
        <v>#DIV/0!</v>
      </c>
      <c r="AQ22" s="169" t="e">
        <f t="shared" si="23"/>
        <v>#DIV/0!</v>
      </c>
      <c r="AR22" s="166" t="e">
        <f t="shared" si="24"/>
        <v>#DIV/0!</v>
      </c>
    </row>
    <row r="23" spans="1:44" s="170" customFormat="1" ht="15" customHeight="1">
      <c r="A23" s="231" t="s">
        <v>36</v>
      </c>
      <c r="B23" s="232" t="s">
        <v>19</v>
      </c>
      <c r="C23" s="233">
        <f t="shared" si="3"/>
        <v>12607</v>
      </c>
      <c r="D23" s="234">
        <f aca="true" t="shared" si="25" ref="D23:J23">D24+D25</f>
        <v>11073</v>
      </c>
      <c r="E23" s="235">
        <f t="shared" si="25"/>
        <v>8197</v>
      </c>
      <c r="F23" s="236">
        <f t="shared" si="25"/>
        <v>2876</v>
      </c>
      <c r="G23" s="234">
        <f t="shared" si="25"/>
        <v>707</v>
      </c>
      <c r="H23" s="235">
        <f t="shared" si="25"/>
        <v>673</v>
      </c>
      <c r="I23" s="236">
        <f t="shared" si="25"/>
        <v>34</v>
      </c>
      <c r="J23" s="238">
        <f t="shared" si="25"/>
        <v>827</v>
      </c>
      <c r="K23" s="239">
        <v>1142</v>
      </c>
      <c r="L23" s="239">
        <f t="shared" si="0"/>
        <v>13749</v>
      </c>
      <c r="M23" s="240">
        <f>D23+G23</f>
        <v>11780</v>
      </c>
      <c r="N23" s="241">
        <f t="shared" si="1"/>
        <v>0.8567895846970689</v>
      </c>
      <c r="O23" s="242">
        <f>D23/M23</f>
        <v>0.9399830220713074</v>
      </c>
      <c r="P23" s="242">
        <f>E23/D23</f>
        <v>0.7402691230922063</v>
      </c>
      <c r="Q23" s="242">
        <f>F23/C23</f>
        <v>0.22812723090346632</v>
      </c>
      <c r="R23" s="242">
        <f>G23/M23</f>
        <v>0.0600169779286927</v>
      </c>
      <c r="S23" s="242">
        <f>H23/G23</f>
        <v>0.9519094766619519</v>
      </c>
      <c r="T23" s="242">
        <f>I23/G23</f>
        <v>0.04809052333804809</v>
      </c>
      <c r="U23" s="243">
        <f>J23+K23</f>
        <v>1969</v>
      </c>
      <c r="V23" s="242">
        <f t="shared" si="2"/>
        <v>0.14321041530293113</v>
      </c>
      <c r="W23" s="242">
        <f>J23/U23</f>
        <v>0.42001015744032505</v>
      </c>
      <c r="X23" s="244">
        <f>K23/U23</f>
        <v>0.579989842559675</v>
      </c>
      <c r="Y23" s="260">
        <v>54210</v>
      </c>
      <c r="Z23" s="256">
        <v>17749</v>
      </c>
      <c r="AA23" s="250">
        <f t="shared" si="7"/>
        <v>254</v>
      </c>
      <c r="AB23" s="255">
        <f t="shared" si="8"/>
        <v>775</v>
      </c>
      <c r="AC23" s="261">
        <f t="shared" si="9"/>
        <v>695</v>
      </c>
      <c r="AD23" s="259">
        <f t="shared" si="10"/>
        <v>2122</v>
      </c>
      <c r="AE23" s="250">
        <f t="shared" si="11"/>
        <v>217</v>
      </c>
      <c r="AF23" s="255">
        <f t="shared" si="12"/>
        <v>664</v>
      </c>
      <c r="AG23" s="195">
        <f t="shared" si="13"/>
        <v>151</v>
      </c>
      <c r="AH23" s="166">
        <f t="shared" si="14"/>
        <v>462</v>
      </c>
      <c r="AI23" s="167">
        <f t="shared" si="15"/>
        <v>414</v>
      </c>
      <c r="AJ23" s="166">
        <f t="shared" si="16"/>
        <v>1265</v>
      </c>
      <c r="AK23" s="166">
        <f t="shared" si="17"/>
        <v>13</v>
      </c>
      <c r="AL23" s="166">
        <f t="shared" si="18"/>
        <v>40</v>
      </c>
      <c r="AM23" s="168">
        <f t="shared" si="19"/>
        <v>36</v>
      </c>
      <c r="AN23" s="166">
        <f t="shared" si="20"/>
        <v>109</v>
      </c>
      <c r="AO23" s="166">
        <f t="shared" si="21"/>
        <v>15</v>
      </c>
      <c r="AP23" s="166">
        <f t="shared" si="22"/>
        <v>47</v>
      </c>
      <c r="AQ23" s="169">
        <f t="shared" si="23"/>
        <v>42</v>
      </c>
      <c r="AR23" s="166">
        <f t="shared" si="24"/>
        <v>128</v>
      </c>
    </row>
    <row r="24" spans="1:44" s="170" customFormat="1" ht="15" customHeight="1" hidden="1">
      <c r="A24" s="248"/>
      <c r="B24" s="249" t="s">
        <v>16</v>
      </c>
      <c r="C24" s="262">
        <f t="shared" si="3"/>
        <v>5567</v>
      </c>
      <c r="D24" s="263">
        <f>E24+F24</f>
        <v>4910</v>
      </c>
      <c r="E24" s="264">
        <v>3740</v>
      </c>
      <c r="F24" s="265">
        <v>1170</v>
      </c>
      <c r="G24" s="263">
        <f>H24+I24</f>
        <v>367</v>
      </c>
      <c r="H24" s="264">
        <v>346</v>
      </c>
      <c r="I24" s="265">
        <v>21</v>
      </c>
      <c r="J24" s="267">
        <v>290</v>
      </c>
      <c r="K24" s="268"/>
      <c r="L24" s="239">
        <f t="shared" si="0"/>
        <v>5567</v>
      </c>
      <c r="M24" s="275"/>
      <c r="N24" s="241">
        <f t="shared" si="1"/>
        <v>0</v>
      </c>
      <c r="O24" s="276"/>
      <c r="P24" s="276"/>
      <c r="Q24" s="276"/>
      <c r="R24" s="276"/>
      <c r="S24" s="276"/>
      <c r="T24" s="276"/>
      <c r="U24" s="276"/>
      <c r="V24" s="242">
        <f t="shared" si="2"/>
        <v>0</v>
      </c>
      <c r="W24" s="276"/>
      <c r="X24" s="274"/>
      <c r="Y24" s="260"/>
      <c r="Z24" s="256"/>
      <c r="AA24" s="250" t="e">
        <f t="shared" si="7"/>
        <v>#DIV/0!</v>
      </c>
      <c r="AB24" s="255" t="e">
        <f t="shared" si="8"/>
        <v>#DIV/0!</v>
      </c>
      <c r="AC24" s="261" t="e">
        <f t="shared" si="9"/>
        <v>#DIV/0!</v>
      </c>
      <c r="AD24" s="259" t="e">
        <f t="shared" si="10"/>
        <v>#DIV/0!</v>
      </c>
      <c r="AE24" s="250" t="e">
        <f t="shared" si="11"/>
        <v>#DIV/0!</v>
      </c>
      <c r="AF24" s="255" t="e">
        <f t="shared" si="12"/>
        <v>#DIV/0!</v>
      </c>
      <c r="AG24" s="195" t="e">
        <f t="shared" si="13"/>
        <v>#DIV/0!</v>
      </c>
      <c r="AH24" s="166" t="e">
        <f t="shared" si="14"/>
        <v>#DIV/0!</v>
      </c>
      <c r="AI24" s="167" t="e">
        <f t="shared" si="15"/>
        <v>#DIV/0!</v>
      </c>
      <c r="AJ24" s="166" t="e">
        <f t="shared" si="16"/>
        <v>#DIV/0!</v>
      </c>
      <c r="AK24" s="166" t="e">
        <f t="shared" si="17"/>
        <v>#DIV/0!</v>
      </c>
      <c r="AL24" s="166" t="e">
        <f t="shared" si="18"/>
        <v>#DIV/0!</v>
      </c>
      <c r="AM24" s="168" t="e">
        <f t="shared" si="19"/>
        <v>#DIV/0!</v>
      </c>
      <c r="AN24" s="166" t="e">
        <f t="shared" si="20"/>
        <v>#DIV/0!</v>
      </c>
      <c r="AO24" s="166" t="e">
        <f t="shared" si="21"/>
        <v>#DIV/0!</v>
      </c>
      <c r="AP24" s="166" t="e">
        <f t="shared" si="22"/>
        <v>#DIV/0!</v>
      </c>
      <c r="AQ24" s="169" t="e">
        <f t="shared" si="23"/>
        <v>#DIV/0!</v>
      </c>
      <c r="AR24" s="166" t="e">
        <f t="shared" si="24"/>
        <v>#DIV/0!</v>
      </c>
    </row>
    <row r="25" spans="1:44" s="170" customFormat="1" ht="15" customHeight="1" hidden="1">
      <c r="A25" s="248"/>
      <c r="B25" s="249" t="s">
        <v>17</v>
      </c>
      <c r="C25" s="262">
        <f t="shared" si="3"/>
        <v>7040</v>
      </c>
      <c r="D25" s="263">
        <f>E25+F25</f>
        <v>6163</v>
      </c>
      <c r="E25" s="264">
        <v>4457</v>
      </c>
      <c r="F25" s="265">
        <v>1706</v>
      </c>
      <c r="G25" s="263">
        <f>H25+I25</f>
        <v>340</v>
      </c>
      <c r="H25" s="264">
        <v>327</v>
      </c>
      <c r="I25" s="265">
        <v>13</v>
      </c>
      <c r="J25" s="267">
        <v>537</v>
      </c>
      <c r="K25" s="268" t="s">
        <v>31</v>
      </c>
      <c r="L25" s="239" t="e">
        <f t="shared" si="0"/>
        <v>#VALUE!</v>
      </c>
      <c r="M25" s="275"/>
      <c r="N25" s="241" t="e">
        <f t="shared" si="1"/>
        <v>#VALUE!</v>
      </c>
      <c r="O25" s="276"/>
      <c r="P25" s="276"/>
      <c r="Q25" s="276"/>
      <c r="R25" s="276"/>
      <c r="S25" s="276"/>
      <c r="T25" s="276"/>
      <c r="U25" s="276"/>
      <c r="V25" s="242" t="e">
        <f t="shared" si="2"/>
        <v>#VALUE!</v>
      </c>
      <c r="W25" s="276"/>
      <c r="X25" s="274"/>
      <c r="Y25" s="260"/>
      <c r="Z25" s="256"/>
      <c r="AA25" s="250" t="e">
        <f t="shared" si="7"/>
        <v>#VALUE!</v>
      </c>
      <c r="AB25" s="255" t="e">
        <f t="shared" si="8"/>
        <v>#VALUE!</v>
      </c>
      <c r="AC25" s="261" t="e">
        <f t="shared" si="9"/>
        <v>#VALUE!</v>
      </c>
      <c r="AD25" s="259" t="e">
        <f t="shared" si="10"/>
        <v>#VALUE!</v>
      </c>
      <c r="AE25" s="250" t="e">
        <f t="shared" si="11"/>
        <v>#DIV/0!</v>
      </c>
      <c r="AF25" s="255" t="e">
        <f t="shared" si="12"/>
        <v>#DIV/0!</v>
      </c>
      <c r="AG25" s="195" t="e">
        <f t="shared" si="13"/>
        <v>#DIV/0!</v>
      </c>
      <c r="AH25" s="166" t="e">
        <f t="shared" si="14"/>
        <v>#DIV/0!</v>
      </c>
      <c r="AI25" s="167" t="e">
        <f t="shared" si="15"/>
        <v>#DIV/0!</v>
      </c>
      <c r="AJ25" s="166" t="e">
        <f t="shared" si="16"/>
        <v>#DIV/0!</v>
      </c>
      <c r="AK25" s="166" t="e">
        <f t="shared" si="17"/>
        <v>#DIV/0!</v>
      </c>
      <c r="AL25" s="166" t="e">
        <f t="shared" si="18"/>
        <v>#DIV/0!</v>
      </c>
      <c r="AM25" s="168" t="e">
        <f t="shared" si="19"/>
        <v>#DIV/0!</v>
      </c>
      <c r="AN25" s="166" t="e">
        <f t="shared" si="20"/>
        <v>#DIV/0!</v>
      </c>
      <c r="AO25" s="166" t="e">
        <f t="shared" si="21"/>
        <v>#DIV/0!</v>
      </c>
      <c r="AP25" s="166" t="e">
        <f t="shared" si="22"/>
        <v>#DIV/0!</v>
      </c>
      <c r="AQ25" s="169" t="e">
        <f t="shared" si="23"/>
        <v>#DIV/0!</v>
      </c>
      <c r="AR25" s="166" t="e">
        <f t="shared" si="24"/>
        <v>#DIV/0!</v>
      </c>
    </row>
    <row r="26" spans="1:44" s="170" customFormat="1" ht="15" customHeight="1">
      <c r="A26" s="231" t="s">
        <v>38</v>
      </c>
      <c r="B26" s="232" t="s">
        <v>19</v>
      </c>
      <c r="C26" s="233">
        <f>D26+G26+J26</f>
        <v>12520.458999999999</v>
      </c>
      <c r="D26" s="234">
        <f>D27+D28</f>
        <v>11107.55</v>
      </c>
      <c r="E26" s="235">
        <f>SUM(E27:E28)</f>
        <v>8256.66</v>
      </c>
      <c r="F26" s="236">
        <f>F27+F28</f>
        <v>2850.89</v>
      </c>
      <c r="G26" s="234">
        <f>G27+G28</f>
        <v>667.26</v>
      </c>
      <c r="H26" s="235">
        <f>H27+H28</f>
        <v>640.05</v>
      </c>
      <c r="I26" s="236">
        <f>I27+I28</f>
        <v>27.21</v>
      </c>
      <c r="J26" s="238">
        <f>J27+J28</f>
        <v>745.649</v>
      </c>
      <c r="K26" s="239">
        <v>999</v>
      </c>
      <c r="L26" s="239">
        <f t="shared" si="0"/>
        <v>13519.458999999999</v>
      </c>
      <c r="M26" s="240">
        <f>D26+G26</f>
        <v>11774.81</v>
      </c>
      <c r="N26" s="241">
        <f t="shared" si="1"/>
        <v>0.8709527504022165</v>
      </c>
      <c r="O26" s="242">
        <f>D26/M26</f>
        <v>0.9433315696813791</v>
      </c>
      <c r="P26" s="242">
        <f>E26/D26</f>
        <v>0.7433376397135282</v>
      </c>
      <c r="Q26" s="242">
        <f>F26/C26</f>
        <v>0.22769852127625673</v>
      </c>
      <c r="R26" s="242">
        <f>G26/M26</f>
        <v>0.05666843031862085</v>
      </c>
      <c r="S26" s="242">
        <f>H26/G26</f>
        <v>0.9592212930491861</v>
      </c>
      <c r="T26" s="242">
        <f>I26/G26</f>
        <v>0.04077870695081378</v>
      </c>
      <c r="U26" s="243">
        <f>J26+K26</f>
        <v>1744.649</v>
      </c>
      <c r="V26" s="242">
        <f t="shared" si="2"/>
        <v>0.12904724959778346</v>
      </c>
      <c r="W26" s="242">
        <f>J26/U26</f>
        <v>0.4273919854366122</v>
      </c>
      <c r="X26" s="244">
        <f>K26/U26</f>
        <v>0.5726080145633878</v>
      </c>
      <c r="Y26" s="260">
        <v>53582</v>
      </c>
      <c r="Z26" s="256">
        <v>17774</v>
      </c>
      <c r="AA26" s="250">
        <f t="shared" si="7"/>
        <v>252</v>
      </c>
      <c r="AB26" s="255">
        <f t="shared" si="8"/>
        <v>761</v>
      </c>
      <c r="AC26" s="261">
        <f t="shared" si="9"/>
        <v>691</v>
      </c>
      <c r="AD26" s="259">
        <f t="shared" si="10"/>
        <v>2084</v>
      </c>
      <c r="AE26" s="250">
        <f t="shared" si="11"/>
        <v>220</v>
      </c>
      <c r="AF26" s="255">
        <f t="shared" si="12"/>
        <v>662</v>
      </c>
      <c r="AG26" s="195">
        <f t="shared" si="13"/>
        <v>154</v>
      </c>
      <c r="AH26" s="166">
        <f t="shared" si="14"/>
        <v>465</v>
      </c>
      <c r="AI26" s="167">
        <f t="shared" si="15"/>
        <v>422</v>
      </c>
      <c r="AJ26" s="166">
        <f t="shared" si="16"/>
        <v>1273</v>
      </c>
      <c r="AK26" s="166">
        <f t="shared" si="17"/>
        <v>12</v>
      </c>
      <c r="AL26" s="166">
        <f t="shared" si="18"/>
        <v>38</v>
      </c>
      <c r="AM26" s="168">
        <f t="shared" si="19"/>
        <v>34</v>
      </c>
      <c r="AN26" s="166">
        <f t="shared" si="20"/>
        <v>103</v>
      </c>
      <c r="AO26" s="166">
        <f t="shared" si="21"/>
        <v>14</v>
      </c>
      <c r="AP26" s="166">
        <f t="shared" si="22"/>
        <v>42</v>
      </c>
      <c r="AQ26" s="169">
        <f t="shared" si="23"/>
        <v>38</v>
      </c>
      <c r="AR26" s="166">
        <f t="shared" si="24"/>
        <v>115</v>
      </c>
    </row>
    <row r="27" spans="1:44" s="170" customFormat="1" ht="15" customHeight="1" hidden="1">
      <c r="A27" s="248"/>
      <c r="B27" s="249" t="s">
        <v>16</v>
      </c>
      <c r="C27" s="262">
        <f>D27+G27+J27</f>
        <v>5539.039</v>
      </c>
      <c r="D27" s="263">
        <f>E27+F27</f>
        <v>4908.17</v>
      </c>
      <c r="E27" s="264">
        <v>3748.32</v>
      </c>
      <c r="F27" s="265">
        <v>1159.85</v>
      </c>
      <c r="G27" s="263">
        <f>H27+I27</f>
        <v>369.67</v>
      </c>
      <c r="H27" s="264">
        <v>351.61</v>
      </c>
      <c r="I27" s="265">
        <v>18.06</v>
      </c>
      <c r="J27" s="267">
        <v>261.199</v>
      </c>
      <c r="K27" s="268"/>
      <c r="L27" s="239">
        <f t="shared" si="0"/>
        <v>5539.039</v>
      </c>
      <c r="M27" s="275"/>
      <c r="N27" s="241">
        <f t="shared" si="1"/>
        <v>0</v>
      </c>
      <c r="O27" s="276"/>
      <c r="P27" s="276"/>
      <c r="Q27" s="276"/>
      <c r="R27" s="276"/>
      <c r="S27" s="276"/>
      <c r="T27" s="276"/>
      <c r="U27" s="276"/>
      <c r="V27" s="242">
        <f t="shared" si="2"/>
        <v>0</v>
      </c>
      <c r="W27" s="276"/>
      <c r="X27" s="274"/>
      <c r="Y27" s="260"/>
      <c r="Z27" s="256"/>
      <c r="AA27" s="250" t="e">
        <f t="shared" si="7"/>
        <v>#DIV/0!</v>
      </c>
      <c r="AB27" s="255" t="e">
        <f t="shared" si="8"/>
        <v>#DIV/0!</v>
      </c>
      <c r="AC27" s="261" t="e">
        <f t="shared" si="9"/>
        <v>#DIV/0!</v>
      </c>
      <c r="AD27" s="259" t="e">
        <f t="shared" si="10"/>
        <v>#DIV/0!</v>
      </c>
      <c r="AE27" s="250" t="e">
        <f t="shared" si="11"/>
        <v>#DIV/0!</v>
      </c>
      <c r="AF27" s="255" t="e">
        <f t="shared" si="12"/>
        <v>#DIV/0!</v>
      </c>
      <c r="AG27" s="195" t="e">
        <f t="shared" si="13"/>
        <v>#DIV/0!</v>
      </c>
      <c r="AH27" s="166" t="e">
        <f t="shared" si="14"/>
        <v>#DIV/0!</v>
      </c>
      <c r="AI27" s="167" t="e">
        <f t="shared" si="15"/>
        <v>#DIV/0!</v>
      </c>
      <c r="AJ27" s="166" t="e">
        <f t="shared" si="16"/>
        <v>#DIV/0!</v>
      </c>
      <c r="AK27" s="166" t="e">
        <f t="shared" si="17"/>
        <v>#DIV/0!</v>
      </c>
      <c r="AL27" s="166" t="e">
        <f t="shared" si="18"/>
        <v>#DIV/0!</v>
      </c>
      <c r="AM27" s="168" t="e">
        <f t="shared" si="19"/>
        <v>#DIV/0!</v>
      </c>
      <c r="AN27" s="166" t="e">
        <f t="shared" si="20"/>
        <v>#DIV/0!</v>
      </c>
      <c r="AO27" s="166" t="e">
        <f t="shared" si="21"/>
        <v>#DIV/0!</v>
      </c>
      <c r="AP27" s="166" t="e">
        <f t="shared" si="22"/>
        <v>#DIV/0!</v>
      </c>
      <c r="AQ27" s="169" t="e">
        <f t="shared" si="23"/>
        <v>#DIV/0!</v>
      </c>
      <c r="AR27" s="166" t="e">
        <f t="shared" si="24"/>
        <v>#DIV/0!</v>
      </c>
    </row>
    <row r="28" spans="1:44" s="170" customFormat="1" ht="15" customHeight="1" hidden="1">
      <c r="A28" s="248"/>
      <c r="B28" s="249" t="s">
        <v>17</v>
      </c>
      <c r="C28" s="262">
        <f>D28+G28+J28</f>
        <v>6981.42</v>
      </c>
      <c r="D28" s="263">
        <f>E28+F28</f>
        <v>6199.38</v>
      </c>
      <c r="E28" s="264">
        <v>4508.34</v>
      </c>
      <c r="F28" s="265">
        <v>1691.04</v>
      </c>
      <c r="G28" s="263">
        <f>H28+I28</f>
        <v>297.59</v>
      </c>
      <c r="H28" s="264">
        <v>288.44</v>
      </c>
      <c r="I28" s="265">
        <v>9.15</v>
      </c>
      <c r="J28" s="267">
        <v>484.45</v>
      </c>
      <c r="K28" s="268" t="s">
        <v>31</v>
      </c>
      <c r="L28" s="239" t="e">
        <f t="shared" si="0"/>
        <v>#VALUE!</v>
      </c>
      <c r="M28" s="275"/>
      <c r="N28" s="241" t="e">
        <f t="shared" si="1"/>
        <v>#VALUE!</v>
      </c>
      <c r="O28" s="276"/>
      <c r="P28" s="276"/>
      <c r="Q28" s="276"/>
      <c r="R28" s="276"/>
      <c r="S28" s="276"/>
      <c r="T28" s="276"/>
      <c r="U28" s="276"/>
      <c r="V28" s="242" t="e">
        <f t="shared" si="2"/>
        <v>#VALUE!</v>
      </c>
      <c r="W28" s="276"/>
      <c r="X28" s="274"/>
      <c r="Y28" s="260"/>
      <c r="Z28" s="256"/>
      <c r="AA28" s="250" t="e">
        <f t="shared" si="7"/>
        <v>#VALUE!</v>
      </c>
      <c r="AB28" s="255" t="e">
        <f t="shared" si="8"/>
        <v>#VALUE!</v>
      </c>
      <c r="AC28" s="261" t="e">
        <f t="shared" si="9"/>
        <v>#VALUE!</v>
      </c>
      <c r="AD28" s="259" t="e">
        <f t="shared" si="10"/>
        <v>#VALUE!</v>
      </c>
      <c r="AE28" s="250" t="e">
        <f t="shared" si="11"/>
        <v>#DIV/0!</v>
      </c>
      <c r="AF28" s="255" t="e">
        <f t="shared" si="12"/>
        <v>#DIV/0!</v>
      </c>
      <c r="AG28" s="195" t="e">
        <f t="shared" si="13"/>
        <v>#DIV/0!</v>
      </c>
      <c r="AH28" s="166" t="e">
        <f t="shared" si="14"/>
        <v>#DIV/0!</v>
      </c>
      <c r="AI28" s="167" t="e">
        <f t="shared" si="15"/>
        <v>#DIV/0!</v>
      </c>
      <c r="AJ28" s="166" t="e">
        <f t="shared" si="16"/>
        <v>#DIV/0!</v>
      </c>
      <c r="AK28" s="166" t="e">
        <f t="shared" si="17"/>
        <v>#DIV/0!</v>
      </c>
      <c r="AL28" s="166" t="e">
        <f t="shared" si="18"/>
        <v>#DIV/0!</v>
      </c>
      <c r="AM28" s="168" t="e">
        <f t="shared" si="19"/>
        <v>#DIV/0!</v>
      </c>
      <c r="AN28" s="166" t="e">
        <f t="shared" si="20"/>
        <v>#DIV/0!</v>
      </c>
      <c r="AO28" s="166" t="e">
        <f t="shared" si="21"/>
        <v>#DIV/0!</v>
      </c>
      <c r="AP28" s="166" t="e">
        <f t="shared" si="22"/>
        <v>#DIV/0!</v>
      </c>
      <c r="AQ28" s="169" t="e">
        <f t="shared" si="23"/>
        <v>#DIV/0!</v>
      </c>
      <c r="AR28" s="166" t="e">
        <f t="shared" si="24"/>
        <v>#DIV/0!</v>
      </c>
    </row>
    <row r="29" spans="1:44" s="170" customFormat="1" ht="15" customHeight="1">
      <c r="A29" s="231" t="s">
        <v>41</v>
      </c>
      <c r="B29" s="232" t="s">
        <v>19</v>
      </c>
      <c r="C29" s="233">
        <f>D29+G29+J29</f>
        <v>12468</v>
      </c>
      <c r="D29" s="234">
        <f>D30+D31</f>
        <v>11013</v>
      </c>
      <c r="E29" s="235">
        <f>SUM(E30:E31)</f>
        <v>8330</v>
      </c>
      <c r="F29" s="236">
        <f>F30+F31</f>
        <v>2683</v>
      </c>
      <c r="G29" s="234">
        <f>G30+G31</f>
        <v>713</v>
      </c>
      <c r="H29" s="235">
        <f>H30+H31</f>
        <v>679</v>
      </c>
      <c r="I29" s="236">
        <f>I30+I31</f>
        <v>34</v>
      </c>
      <c r="J29" s="238">
        <f>J30+J31</f>
        <v>742</v>
      </c>
      <c r="K29" s="239">
        <v>983</v>
      </c>
      <c r="L29" s="239">
        <f t="shared" si="0"/>
        <v>13451</v>
      </c>
      <c r="M29" s="240">
        <f>D29+G29</f>
        <v>11726</v>
      </c>
      <c r="N29" s="241">
        <f t="shared" si="1"/>
        <v>0.8717567467102818</v>
      </c>
      <c r="O29" s="242">
        <f>D29/M29</f>
        <v>0.9391949513900734</v>
      </c>
      <c r="P29" s="242">
        <f>E29/D29</f>
        <v>0.7563788250249704</v>
      </c>
      <c r="Q29" s="242">
        <f>F29/C29</f>
        <v>0.21519088867500802</v>
      </c>
      <c r="R29" s="242">
        <f>G29/M29</f>
        <v>0.06080504860992666</v>
      </c>
      <c r="S29" s="242">
        <f>H29/G29</f>
        <v>0.9523141654978962</v>
      </c>
      <c r="T29" s="242">
        <f>I29/G29</f>
        <v>0.047685834502103785</v>
      </c>
      <c r="U29" s="243">
        <f>J29+K29</f>
        <v>1725</v>
      </c>
      <c r="V29" s="242">
        <f t="shared" si="2"/>
        <v>0.12824325328971822</v>
      </c>
      <c r="W29" s="242">
        <f>J29/U29</f>
        <v>0.4301449275362319</v>
      </c>
      <c r="X29" s="244">
        <f>K29/U29</f>
        <v>0.5698550724637681</v>
      </c>
      <c r="Y29" s="260">
        <v>52945</v>
      </c>
      <c r="Z29" s="256">
        <v>17760</v>
      </c>
      <c r="AA29" s="250">
        <f t="shared" si="7"/>
        <v>254</v>
      </c>
      <c r="AB29" s="255">
        <f t="shared" si="8"/>
        <v>757</v>
      </c>
      <c r="AC29" s="261">
        <f t="shared" si="9"/>
        <v>696</v>
      </c>
      <c r="AD29" s="259">
        <f t="shared" si="10"/>
        <v>2075</v>
      </c>
      <c r="AE29" s="250">
        <f t="shared" si="11"/>
        <v>221</v>
      </c>
      <c r="AF29" s="255">
        <f t="shared" si="12"/>
        <v>660</v>
      </c>
      <c r="AG29" s="195">
        <f t="shared" si="13"/>
        <v>157</v>
      </c>
      <c r="AH29" s="166">
        <f t="shared" si="14"/>
        <v>469</v>
      </c>
      <c r="AI29" s="167">
        <f t="shared" si="15"/>
        <v>431</v>
      </c>
      <c r="AJ29" s="166">
        <f t="shared" si="16"/>
        <v>1285</v>
      </c>
      <c r="AK29" s="166">
        <f t="shared" si="17"/>
        <v>13</v>
      </c>
      <c r="AL29" s="166">
        <f t="shared" si="18"/>
        <v>40</v>
      </c>
      <c r="AM29" s="168">
        <f t="shared" si="19"/>
        <v>37</v>
      </c>
      <c r="AN29" s="166">
        <f t="shared" si="20"/>
        <v>110</v>
      </c>
      <c r="AO29" s="166">
        <f t="shared" si="21"/>
        <v>14</v>
      </c>
      <c r="AP29" s="166">
        <f t="shared" si="22"/>
        <v>42</v>
      </c>
      <c r="AQ29" s="169">
        <f t="shared" si="23"/>
        <v>38</v>
      </c>
      <c r="AR29" s="166">
        <f t="shared" si="24"/>
        <v>114</v>
      </c>
    </row>
    <row r="30" spans="1:44" s="170" customFormat="1" ht="15" customHeight="1" hidden="1">
      <c r="A30" s="248"/>
      <c r="B30" s="249" t="s">
        <v>16</v>
      </c>
      <c r="C30" s="262">
        <f t="shared" si="3"/>
        <v>5644</v>
      </c>
      <c r="D30" s="263">
        <f>E30+F30</f>
        <v>4972</v>
      </c>
      <c r="E30" s="264">
        <v>3804</v>
      </c>
      <c r="F30" s="265">
        <v>1168</v>
      </c>
      <c r="G30" s="263">
        <f>H30+I30</f>
        <v>401</v>
      </c>
      <c r="H30" s="264">
        <v>380</v>
      </c>
      <c r="I30" s="265">
        <v>21</v>
      </c>
      <c r="J30" s="267">
        <v>271</v>
      </c>
      <c r="K30" s="268"/>
      <c r="L30" s="239">
        <f t="shared" si="0"/>
        <v>5644</v>
      </c>
      <c r="M30" s="275"/>
      <c r="N30" s="241">
        <f t="shared" si="1"/>
        <v>0</v>
      </c>
      <c r="O30" s="276"/>
      <c r="P30" s="276"/>
      <c r="Q30" s="276"/>
      <c r="R30" s="276"/>
      <c r="S30" s="276"/>
      <c r="T30" s="276"/>
      <c r="U30" s="276"/>
      <c r="V30" s="242">
        <f t="shared" si="2"/>
        <v>0</v>
      </c>
      <c r="W30" s="276"/>
      <c r="X30" s="274"/>
      <c r="Y30" s="260"/>
      <c r="Z30" s="256"/>
      <c r="AA30" s="250" t="e">
        <f t="shared" si="7"/>
        <v>#DIV/0!</v>
      </c>
      <c r="AB30" s="255" t="e">
        <f t="shared" si="8"/>
        <v>#DIV/0!</v>
      </c>
      <c r="AC30" s="261" t="e">
        <f t="shared" si="9"/>
        <v>#DIV/0!</v>
      </c>
      <c r="AD30" s="259" t="e">
        <f t="shared" si="10"/>
        <v>#DIV/0!</v>
      </c>
      <c r="AE30" s="250" t="e">
        <f t="shared" si="11"/>
        <v>#DIV/0!</v>
      </c>
      <c r="AF30" s="255" t="e">
        <f t="shared" si="12"/>
        <v>#DIV/0!</v>
      </c>
      <c r="AG30" s="195" t="e">
        <f t="shared" si="13"/>
        <v>#DIV/0!</v>
      </c>
      <c r="AH30" s="166" t="e">
        <f t="shared" si="14"/>
        <v>#DIV/0!</v>
      </c>
      <c r="AI30" s="167" t="e">
        <f t="shared" si="15"/>
        <v>#DIV/0!</v>
      </c>
      <c r="AJ30" s="166" t="e">
        <f t="shared" si="16"/>
        <v>#DIV/0!</v>
      </c>
      <c r="AK30" s="166" t="e">
        <f t="shared" si="17"/>
        <v>#DIV/0!</v>
      </c>
      <c r="AL30" s="166" t="e">
        <f t="shared" si="18"/>
        <v>#DIV/0!</v>
      </c>
      <c r="AM30" s="168" t="e">
        <f t="shared" si="19"/>
        <v>#DIV/0!</v>
      </c>
      <c r="AN30" s="166" t="e">
        <f t="shared" si="20"/>
        <v>#DIV/0!</v>
      </c>
      <c r="AO30" s="166" t="e">
        <f t="shared" si="21"/>
        <v>#DIV/0!</v>
      </c>
      <c r="AP30" s="166" t="e">
        <f t="shared" si="22"/>
        <v>#DIV/0!</v>
      </c>
      <c r="AQ30" s="169" t="e">
        <f t="shared" si="23"/>
        <v>#DIV/0!</v>
      </c>
      <c r="AR30" s="166" t="e">
        <f t="shared" si="24"/>
        <v>#DIV/0!</v>
      </c>
    </row>
    <row r="31" spans="1:44" s="170" customFormat="1" ht="15" customHeight="1" hidden="1">
      <c r="A31" s="248"/>
      <c r="B31" s="249" t="s">
        <v>17</v>
      </c>
      <c r="C31" s="262">
        <f t="shared" si="3"/>
        <v>6824</v>
      </c>
      <c r="D31" s="263">
        <f>E31+F31</f>
        <v>6041</v>
      </c>
      <c r="E31" s="264">
        <v>4526</v>
      </c>
      <c r="F31" s="265">
        <v>1515</v>
      </c>
      <c r="G31" s="263">
        <f>H31+I31</f>
        <v>312</v>
      </c>
      <c r="H31" s="264">
        <v>299</v>
      </c>
      <c r="I31" s="265">
        <v>13</v>
      </c>
      <c r="J31" s="267">
        <v>471</v>
      </c>
      <c r="K31" s="268" t="s">
        <v>31</v>
      </c>
      <c r="L31" s="239" t="e">
        <f t="shared" si="0"/>
        <v>#VALUE!</v>
      </c>
      <c r="M31" s="275"/>
      <c r="N31" s="241" t="e">
        <f t="shared" si="1"/>
        <v>#VALUE!</v>
      </c>
      <c r="O31" s="276"/>
      <c r="P31" s="276"/>
      <c r="Q31" s="276"/>
      <c r="R31" s="276"/>
      <c r="S31" s="276"/>
      <c r="T31" s="276"/>
      <c r="U31" s="276"/>
      <c r="V31" s="242" t="e">
        <f t="shared" si="2"/>
        <v>#VALUE!</v>
      </c>
      <c r="W31" s="276"/>
      <c r="X31" s="274"/>
      <c r="Y31" s="260"/>
      <c r="Z31" s="256"/>
      <c r="AA31" s="250" t="e">
        <f t="shared" si="7"/>
        <v>#VALUE!</v>
      </c>
      <c r="AB31" s="255" t="e">
        <f t="shared" si="8"/>
        <v>#VALUE!</v>
      </c>
      <c r="AC31" s="261" t="e">
        <f t="shared" si="9"/>
        <v>#VALUE!</v>
      </c>
      <c r="AD31" s="259" t="e">
        <f t="shared" si="10"/>
        <v>#VALUE!</v>
      </c>
      <c r="AE31" s="250" t="e">
        <f t="shared" si="11"/>
        <v>#DIV/0!</v>
      </c>
      <c r="AF31" s="255" t="e">
        <f t="shared" si="12"/>
        <v>#DIV/0!</v>
      </c>
      <c r="AG31" s="195" t="e">
        <f t="shared" si="13"/>
        <v>#DIV/0!</v>
      </c>
      <c r="AH31" s="166" t="e">
        <f t="shared" si="14"/>
        <v>#DIV/0!</v>
      </c>
      <c r="AI31" s="167" t="e">
        <f t="shared" si="15"/>
        <v>#DIV/0!</v>
      </c>
      <c r="AJ31" s="166" t="e">
        <f t="shared" si="16"/>
        <v>#DIV/0!</v>
      </c>
      <c r="AK31" s="166" t="e">
        <f t="shared" si="17"/>
        <v>#DIV/0!</v>
      </c>
      <c r="AL31" s="166" t="e">
        <f t="shared" si="18"/>
        <v>#DIV/0!</v>
      </c>
      <c r="AM31" s="168" t="e">
        <f t="shared" si="19"/>
        <v>#DIV/0!</v>
      </c>
      <c r="AN31" s="166" t="e">
        <f t="shared" si="20"/>
        <v>#DIV/0!</v>
      </c>
      <c r="AO31" s="166" t="e">
        <f t="shared" si="21"/>
        <v>#DIV/0!</v>
      </c>
      <c r="AP31" s="166" t="e">
        <f t="shared" si="22"/>
        <v>#DIV/0!</v>
      </c>
      <c r="AQ31" s="169" t="e">
        <f t="shared" si="23"/>
        <v>#DIV/0!</v>
      </c>
      <c r="AR31" s="166" t="e">
        <f t="shared" si="24"/>
        <v>#DIV/0!</v>
      </c>
    </row>
    <row r="32" spans="1:44" s="170" customFormat="1" ht="15" customHeight="1">
      <c r="A32" s="231" t="s">
        <v>61</v>
      </c>
      <c r="B32" s="232" t="s">
        <v>19</v>
      </c>
      <c r="C32" s="233">
        <f aca="true" t="shared" si="26" ref="C32:C49">D32+G32+J32</f>
        <v>12339</v>
      </c>
      <c r="D32" s="234">
        <f>D33+D34</f>
        <v>10888</v>
      </c>
      <c r="E32" s="235">
        <f>SUM(E33:E34)</f>
        <v>7627</v>
      </c>
      <c r="F32" s="236">
        <f>F33+F34</f>
        <v>3261</v>
      </c>
      <c r="G32" s="234">
        <f>G33+G34</f>
        <v>755</v>
      </c>
      <c r="H32" s="235">
        <f>H33+H34</f>
        <v>721</v>
      </c>
      <c r="I32" s="236">
        <f>I33+I34</f>
        <v>34</v>
      </c>
      <c r="J32" s="238">
        <f>J33+J34</f>
        <v>696</v>
      </c>
      <c r="K32" s="239">
        <v>914</v>
      </c>
      <c r="L32" s="239">
        <f>C32+K32</f>
        <v>13253</v>
      </c>
      <c r="M32" s="240">
        <f>D32+G32</f>
        <v>11643</v>
      </c>
      <c r="N32" s="241">
        <f t="shared" si="1"/>
        <v>0.8785180713800649</v>
      </c>
      <c r="O32" s="242">
        <f>D32/M32</f>
        <v>0.935154169887486</v>
      </c>
      <c r="P32" s="242">
        <f>E32/D32</f>
        <v>0.700495958853784</v>
      </c>
      <c r="Q32" s="242">
        <f>F32/C32</f>
        <v>0.26428397763189887</v>
      </c>
      <c r="R32" s="242">
        <f>G32/M32</f>
        <v>0.06484583011251396</v>
      </c>
      <c r="S32" s="242">
        <f>H32/G32</f>
        <v>0.9549668874172186</v>
      </c>
      <c r="T32" s="242">
        <f>I32/G32</f>
        <v>0.045033112582781455</v>
      </c>
      <c r="U32" s="243">
        <f>J32+K32</f>
        <v>1610</v>
      </c>
      <c r="V32" s="242">
        <f t="shared" si="2"/>
        <v>0.1214819286199351</v>
      </c>
      <c r="W32" s="242">
        <f>J32/U32</f>
        <v>0.4322981366459627</v>
      </c>
      <c r="X32" s="244">
        <f>K32/U32</f>
        <v>0.5677018633540373</v>
      </c>
      <c r="Y32" s="260">
        <v>52242</v>
      </c>
      <c r="Z32" s="256">
        <v>17758</v>
      </c>
      <c r="AA32" s="250">
        <f t="shared" si="7"/>
        <v>254</v>
      </c>
      <c r="AB32" s="255">
        <f t="shared" si="8"/>
        <v>746</v>
      </c>
      <c r="AC32" s="261">
        <f t="shared" si="9"/>
        <v>695</v>
      </c>
      <c r="AD32" s="259">
        <f t="shared" si="10"/>
        <v>2045</v>
      </c>
      <c r="AE32" s="250">
        <f t="shared" si="11"/>
        <v>223</v>
      </c>
      <c r="AF32" s="255">
        <f t="shared" si="12"/>
        <v>656</v>
      </c>
      <c r="AG32" s="195">
        <f t="shared" si="13"/>
        <v>146</v>
      </c>
      <c r="AH32" s="166">
        <f t="shared" si="14"/>
        <v>429</v>
      </c>
      <c r="AI32" s="167">
        <f t="shared" si="15"/>
        <v>400</v>
      </c>
      <c r="AJ32" s="166">
        <f t="shared" si="16"/>
        <v>1177</v>
      </c>
      <c r="AK32" s="166">
        <f t="shared" si="17"/>
        <v>14</v>
      </c>
      <c r="AL32" s="166">
        <f t="shared" si="18"/>
        <v>43</v>
      </c>
      <c r="AM32" s="168">
        <f t="shared" si="19"/>
        <v>40</v>
      </c>
      <c r="AN32" s="166">
        <f t="shared" si="20"/>
        <v>116</v>
      </c>
      <c r="AO32" s="166">
        <f t="shared" si="21"/>
        <v>13</v>
      </c>
      <c r="AP32" s="166">
        <f t="shared" si="22"/>
        <v>39</v>
      </c>
      <c r="AQ32" s="169">
        <f t="shared" si="23"/>
        <v>37</v>
      </c>
      <c r="AR32" s="166">
        <f t="shared" si="24"/>
        <v>107</v>
      </c>
    </row>
    <row r="33" spans="1:44" ht="15" customHeight="1" hidden="1">
      <c r="A33" s="278"/>
      <c r="B33" s="279" t="s">
        <v>16</v>
      </c>
      <c r="C33" s="280">
        <f t="shared" si="26"/>
        <v>5579</v>
      </c>
      <c r="D33" s="281">
        <f>E33+F33</f>
        <v>4874</v>
      </c>
      <c r="E33" s="282">
        <v>3455</v>
      </c>
      <c r="F33" s="283">
        <v>1419</v>
      </c>
      <c r="G33" s="281">
        <f>H33+I33</f>
        <v>448</v>
      </c>
      <c r="H33" s="282">
        <v>428</v>
      </c>
      <c r="I33" s="283">
        <v>20</v>
      </c>
      <c r="J33" s="280">
        <v>257</v>
      </c>
      <c r="K33" s="284"/>
      <c r="L33" s="285">
        <f>C33+K33</f>
        <v>5579</v>
      </c>
      <c r="M33" s="200"/>
      <c r="N33" s="286">
        <f t="shared" si="1"/>
        <v>0</v>
      </c>
      <c r="O33" s="287"/>
      <c r="P33" s="200"/>
      <c r="Q33" s="200"/>
      <c r="R33" s="288"/>
      <c r="S33" s="200"/>
      <c r="T33" s="289"/>
      <c r="U33" s="290"/>
      <c r="V33" s="286">
        <f t="shared" si="2"/>
        <v>0</v>
      </c>
      <c r="W33" s="287"/>
      <c r="X33" s="288"/>
      <c r="Y33" s="196"/>
      <c r="Z33" s="196"/>
      <c r="AA33" s="196"/>
      <c r="AB33" s="196" t="e">
        <f>ROUND(C33*1000/Z33,0)</f>
        <v>#DIV/0!</v>
      </c>
      <c r="AC33" s="196"/>
      <c r="AD33" s="196"/>
      <c r="AE33" s="196"/>
      <c r="AF33" s="196"/>
      <c r="AQ33" s="189" t="e">
        <f t="shared" si="23"/>
        <v>#DIV/0!</v>
      </c>
      <c r="AR33" s="190" t="e">
        <f t="shared" si="24"/>
        <v>#DIV/0!</v>
      </c>
    </row>
    <row r="34" spans="1:44" ht="15" customHeight="1" hidden="1">
      <c r="A34" s="323"/>
      <c r="B34" s="324" t="s">
        <v>17</v>
      </c>
      <c r="C34" s="325">
        <f t="shared" si="26"/>
        <v>6760</v>
      </c>
      <c r="D34" s="326">
        <f>E34+F34</f>
        <v>6014</v>
      </c>
      <c r="E34" s="327">
        <v>4172</v>
      </c>
      <c r="F34" s="328">
        <v>1842</v>
      </c>
      <c r="G34" s="326">
        <f>H34+I34</f>
        <v>307</v>
      </c>
      <c r="H34" s="327">
        <v>293</v>
      </c>
      <c r="I34" s="328">
        <v>14</v>
      </c>
      <c r="J34" s="325">
        <v>439</v>
      </c>
      <c r="K34" s="329" t="s">
        <v>31</v>
      </c>
      <c r="L34" s="221" t="e">
        <f t="shared" si="0"/>
        <v>#VALUE!</v>
      </c>
      <c r="M34" s="330"/>
      <c r="N34" s="331" t="e">
        <f t="shared" si="1"/>
        <v>#VALUE!</v>
      </c>
      <c r="O34" s="332"/>
      <c r="P34" s="330"/>
      <c r="Q34" s="330"/>
      <c r="R34" s="333"/>
      <c r="S34" s="330"/>
      <c r="T34" s="334"/>
      <c r="U34" s="335"/>
      <c r="V34" s="331" t="e">
        <f t="shared" si="2"/>
        <v>#VALUE!</v>
      </c>
      <c r="W34" s="332"/>
      <c r="X34" s="333"/>
      <c r="Y34" s="336"/>
      <c r="Z34" s="336"/>
      <c r="AA34" s="336"/>
      <c r="AB34" s="336" t="e">
        <f>ROUND(C34*1000/Z34,0)</f>
        <v>#DIV/0!</v>
      </c>
      <c r="AC34" s="336"/>
      <c r="AD34" s="336"/>
      <c r="AE34" s="336"/>
      <c r="AF34" s="336"/>
      <c r="AQ34" s="189" t="e">
        <f t="shared" si="23"/>
        <v>#DIV/0!</v>
      </c>
      <c r="AR34" s="190" t="e">
        <f t="shared" si="24"/>
        <v>#DIV/0!</v>
      </c>
    </row>
    <row r="35" spans="1:44" s="170" customFormat="1" ht="15" customHeight="1">
      <c r="A35" s="231" t="s">
        <v>78</v>
      </c>
      <c r="B35" s="232" t="s">
        <v>19</v>
      </c>
      <c r="C35" s="233">
        <f t="shared" si="26"/>
        <v>12260</v>
      </c>
      <c r="D35" s="234">
        <f>D36+D37</f>
        <v>10877</v>
      </c>
      <c r="E35" s="235">
        <f>SUM(E36:E37)</f>
        <v>7680</v>
      </c>
      <c r="F35" s="236">
        <f>F36+F37</f>
        <v>3197</v>
      </c>
      <c r="G35" s="234">
        <f>G36+G37</f>
        <v>720</v>
      </c>
      <c r="H35" s="235">
        <f>H36+H37</f>
        <v>689</v>
      </c>
      <c r="I35" s="236">
        <f>I36+I37</f>
        <v>31</v>
      </c>
      <c r="J35" s="238">
        <f>J36+J37</f>
        <v>663</v>
      </c>
      <c r="K35" s="239">
        <v>814</v>
      </c>
      <c r="L35" s="239">
        <f aca="true" t="shared" si="27" ref="L35:L46">C35+K35</f>
        <v>13074</v>
      </c>
      <c r="M35" s="240">
        <f>D35+G35</f>
        <v>11597</v>
      </c>
      <c r="N35" s="241">
        <f aca="true" t="shared" si="28" ref="N35:N46">M35/L35</f>
        <v>0.8870276885421448</v>
      </c>
      <c r="O35" s="242">
        <f>D35/M35</f>
        <v>0.9379149780115548</v>
      </c>
      <c r="P35" s="242">
        <f>E35/D35</f>
        <v>0.7060770433023812</v>
      </c>
      <c r="Q35" s="242">
        <f>F35/C35</f>
        <v>0.2607667210440457</v>
      </c>
      <c r="R35" s="242">
        <f>G35/M35</f>
        <v>0.06208502198844529</v>
      </c>
      <c r="S35" s="242">
        <f>H35/G35</f>
        <v>0.9569444444444445</v>
      </c>
      <c r="T35" s="242">
        <f>I35/G35</f>
        <v>0.043055555555555555</v>
      </c>
      <c r="U35" s="243">
        <f>J35+K35</f>
        <v>1477</v>
      </c>
      <c r="V35" s="242">
        <f aca="true" t="shared" si="29" ref="V35:V46">U35/L35</f>
        <v>0.11297231145785529</v>
      </c>
      <c r="W35" s="242">
        <f>J35/U35</f>
        <v>0.44888287068381855</v>
      </c>
      <c r="X35" s="244">
        <f>K35/U35</f>
        <v>0.5511171293161814</v>
      </c>
      <c r="Y35" s="260">
        <v>51485</v>
      </c>
      <c r="Z35" s="256">
        <v>17739</v>
      </c>
      <c r="AA35" s="250">
        <f>ROUND(L35*1000/Y35,0)</f>
        <v>254</v>
      </c>
      <c r="AB35" s="255">
        <f>ROUND(L35*1000/Z35,0)</f>
        <v>737</v>
      </c>
      <c r="AC35" s="261">
        <f>ROUND(L35*1000*1000/Y35/365,0)</f>
        <v>696</v>
      </c>
      <c r="AD35" s="259">
        <f>ROUND(L35*1000*1000/Z35/365,0)</f>
        <v>2019</v>
      </c>
      <c r="AE35" s="250">
        <f>ROUND(M35*1000/Y35,0)</f>
        <v>225</v>
      </c>
      <c r="AF35" s="255">
        <f>ROUND(M35*1000/Z35,0)</f>
        <v>654</v>
      </c>
      <c r="AG35" s="195">
        <f>ROUND(E35*1000/Y35,0)</f>
        <v>149</v>
      </c>
      <c r="AH35" s="166">
        <f>ROUND(E35*1000/Z35,0)</f>
        <v>433</v>
      </c>
      <c r="AI35" s="167">
        <f>ROUND(E35*1000*1000/Y35/365,0)</f>
        <v>409</v>
      </c>
      <c r="AJ35" s="166">
        <f>ROUND(E35*1000*1000/Z35/365,0)</f>
        <v>1186</v>
      </c>
      <c r="AK35" s="166">
        <f>ROUND(G35*1000/Y35,0)</f>
        <v>14</v>
      </c>
      <c r="AL35" s="166">
        <f>ROUND(G35*1000/Z35,0)</f>
        <v>41</v>
      </c>
      <c r="AM35" s="168">
        <f>ROUND(G35*1000*1000/Y35/365,0)</f>
        <v>38</v>
      </c>
      <c r="AN35" s="166">
        <f>ROUND(G35*1000*1000/Z35/365,0)</f>
        <v>111</v>
      </c>
      <c r="AO35" s="166">
        <f>ROUND(J35*1000/Y35,0)</f>
        <v>13</v>
      </c>
      <c r="AP35" s="166">
        <f>ROUND(J35*1000/Z35,0)</f>
        <v>37</v>
      </c>
      <c r="AQ35" s="169">
        <f aca="true" t="shared" si="30" ref="AQ35:AQ46">ROUND(J35*1000*1000/Y35/365,0)</f>
        <v>35</v>
      </c>
      <c r="AR35" s="166">
        <f aca="true" t="shared" si="31" ref="AR35:AR46">ROUND(J35*1000*1000/Z35/365,0)</f>
        <v>102</v>
      </c>
    </row>
    <row r="36" spans="1:44" ht="15" customHeight="1" hidden="1">
      <c r="A36" s="278"/>
      <c r="B36" s="279" t="s">
        <v>16</v>
      </c>
      <c r="C36" s="280">
        <f t="shared" si="26"/>
        <v>5522</v>
      </c>
      <c r="D36" s="281">
        <f>E36+F36</f>
        <v>4856</v>
      </c>
      <c r="E36" s="282">
        <v>3491</v>
      </c>
      <c r="F36" s="283">
        <v>1365</v>
      </c>
      <c r="G36" s="281">
        <f>H36+I36</f>
        <v>424</v>
      </c>
      <c r="H36" s="282">
        <v>409</v>
      </c>
      <c r="I36" s="283">
        <v>15</v>
      </c>
      <c r="J36" s="280">
        <v>242</v>
      </c>
      <c r="K36" s="284"/>
      <c r="L36" s="285">
        <f t="shared" si="27"/>
        <v>5522</v>
      </c>
      <c r="M36" s="321"/>
      <c r="N36" s="286">
        <f t="shared" si="28"/>
        <v>0</v>
      </c>
      <c r="O36" s="287"/>
      <c r="P36" s="321"/>
      <c r="Q36" s="321"/>
      <c r="R36" s="288"/>
      <c r="S36" s="321"/>
      <c r="T36" s="289"/>
      <c r="U36" s="290"/>
      <c r="V36" s="286">
        <f t="shared" si="29"/>
        <v>0</v>
      </c>
      <c r="W36" s="287"/>
      <c r="X36" s="288"/>
      <c r="Y36" s="196"/>
      <c r="Z36" s="196"/>
      <c r="AA36" s="196"/>
      <c r="AB36" s="196" t="e">
        <f>ROUND(C36*1000/Z36,0)</f>
        <v>#DIV/0!</v>
      </c>
      <c r="AC36" s="196"/>
      <c r="AD36" s="196"/>
      <c r="AE36" s="196"/>
      <c r="AF36" s="196"/>
      <c r="AQ36" s="189" t="e">
        <f t="shared" si="30"/>
        <v>#DIV/0!</v>
      </c>
      <c r="AR36" s="190" t="e">
        <f t="shared" si="31"/>
        <v>#DIV/0!</v>
      </c>
    </row>
    <row r="37" spans="1:44" ht="15" customHeight="1" hidden="1">
      <c r="A37" s="291"/>
      <c r="B37" s="292" t="s">
        <v>17</v>
      </c>
      <c r="C37" s="293">
        <f t="shared" si="26"/>
        <v>6738</v>
      </c>
      <c r="D37" s="294">
        <f>E37+F37</f>
        <v>6021</v>
      </c>
      <c r="E37" s="295">
        <v>4189</v>
      </c>
      <c r="F37" s="296">
        <v>1832</v>
      </c>
      <c r="G37" s="294">
        <f>H37+I37</f>
        <v>296</v>
      </c>
      <c r="H37" s="295">
        <v>280</v>
      </c>
      <c r="I37" s="296">
        <v>16</v>
      </c>
      <c r="J37" s="293">
        <v>421</v>
      </c>
      <c r="K37" s="297" t="s">
        <v>31</v>
      </c>
      <c r="L37" s="285" t="e">
        <f t="shared" si="27"/>
        <v>#VALUE!</v>
      </c>
      <c r="M37" s="321"/>
      <c r="N37" s="286" t="e">
        <f t="shared" si="28"/>
        <v>#VALUE!</v>
      </c>
      <c r="O37" s="287"/>
      <c r="P37" s="321"/>
      <c r="Q37" s="321"/>
      <c r="R37" s="288"/>
      <c r="S37" s="321"/>
      <c r="T37" s="289"/>
      <c r="U37" s="290"/>
      <c r="V37" s="286" t="e">
        <f t="shared" si="29"/>
        <v>#VALUE!</v>
      </c>
      <c r="W37" s="287"/>
      <c r="X37" s="288"/>
      <c r="Y37" s="196"/>
      <c r="Z37" s="196"/>
      <c r="AA37" s="196"/>
      <c r="AB37" s="196" t="e">
        <f>ROUND(C37*1000/Z37,0)</f>
        <v>#DIV/0!</v>
      </c>
      <c r="AC37" s="196"/>
      <c r="AD37" s="196"/>
      <c r="AE37" s="196"/>
      <c r="AF37" s="196"/>
      <c r="AQ37" s="189" t="e">
        <f t="shared" si="30"/>
        <v>#DIV/0!</v>
      </c>
      <c r="AR37" s="190" t="e">
        <f t="shared" si="31"/>
        <v>#DIV/0!</v>
      </c>
    </row>
    <row r="38" spans="1:44" s="170" customFormat="1" ht="15" customHeight="1">
      <c r="A38" s="231" t="s">
        <v>81</v>
      </c>
      <c r="B38" s="232" t="s">
        <v>19</v>
      </c>
      <c r="C38" s="233">
        <f t="shared" si="26"/>
        <v>12280</v>
      </c>
      <c r="D38" s="234">
        <f>D39+D40</f>
        <v>10787</v>
      </c>
      <c r="E38" s="235">
        <f>SUM(E39:E40)</f>
        <v>7653</v>
      </c>
      <c r="F38" s="236">
        <f>F39+F40</f>
        <v>3134</v>
      </c>
      <c r="G38" s="234">
        <f>G39+G40</f>
        <v>826</v>
      </c>
      <c r="H38" s="235">
        <f>H39+H40</f>
        <v>791</v>
      </c>
      <c r="I38" s="236">
        <f>I39+I40</f>
        <v>35</v>
      </c>
      <c r="J38" s="238">
        <f>J39+J40</f>
        <v>667</v>
      </c>
      <c r="K38" s="239">
        <v>810</v>
      </c>
      <c r="L38" s="239">
        <f t="shared" si="27"/>
        <v>13090</v>
      </c>
      <c r="M38" s="240">
        <f>D38+G38</f>
        <v>11613</v>
      </c>
      <c r="N38" s="241">
        <f t="shared" si="28"/>
        <v>0.8871657754010696</v>
      </c>
      <c r="O38" s="242">
        <f>D38/M38</f>
        <v>0.9288728149487643</v>
      </c>
      <c r="P38" s="242">
        <f>E38/D38</f>
        <v>0.7094650968758691</v>
      </c>
      <c r="Q38" s="242">
        <f>F38/C38</f>
        <v>0.25521172638436485</v>
      </c>
      <c r="R38" s="242">
        <f>G38/M38</f>
        <v>0.07112718505123568</v>
      </c>
      <c r="S38" s="242">
        <f>H38/G38</f>
        <v>0.9576271186440678</v>
      </c>
      <c r="T38" s="242">
        <f>I38/G38</f>
        <v>0.0423728813559322</v>
      </c>
      <c r="U38" s="243">
        <f>J38+K38</f>
        <v>1477</v>
      </c>
      <c r="V38" s="242">
        <f t="shared" si="29"/>
        <v>0.11283422459893049</v>
      </c>
      <c r="W38" s="242">
        <f>J38/U38</f>
        <v>0.4515910629654705</v>
      </c>
      <c r="X38" s="244">
        <f>K38/U38</f>
        <v>0.5484089370345294</v>
      </c>
      <c r="Y38" s="260">
        <v>50853</v>
      </c>
      <c r="Z38" s="256">
        <v>17763</v>
      </c>
      <c r="AA38" s="250">
        <f>ROUND(L38*1000/Y38,0)</f>
        <v>257</v>
      </c>
      <c r="AB38" s="255">
        <f>ROUND(L38*1000/Z38,0)</f>
        <v>737</v>
      </c>
      <c r="AC38" s="261">
        <f>ROUND(L38*1000*1000/Y38/365,0)</f>
        <v>705</v>
      </c>
      <c r="AD38" s="259">
        <f>ROUND(L38*1000*1000/Z38/365,0)</f>
        <v>2019</v>
      </c>
      <c r="AE38" s="250">
        <f>ROUND(M38*1000/Y38,0)</f>
        <v>228</v>
      </c>
      <c r="AF38" s="255">
        <f>ROUND(M38*1000/Z38,0)</f>
        <v>654</v>
      </c>
      <c r="AG38" s="195">
        <f>ROUND(E38*1000/Y38,0)</f>
        <v>150</v>
      </c>
      <c r="AH38" s="166">
        <f>ROUND(E38*1000/Z38,0)</f>
        <v>431</v>
      </c>
      <c r="AI38" s="167">
        <f>ROUND(E38*1000*1000/Y38/365,0)</f>
        <v>412</v>
      </c>
      <c r="AJ38" s="166">
        <f>ROUND(E38*1000*1000/Z38/365,0)</f>
        <v>1180</v>
      </c>
      <c r="AK38" s="166">
        <f>ROUND(G38*1000/Y38,0)</f>
        <v>16</v>
      </c>
      <c r="AL38" s="166">
        <f>ROUND(G38*1000/Z38,0)</f>
        <v>47</v>
      </c>
      <c r="AM38" s="168">
        <f>ROUND(G38*1000*1000/Y38/365,0)</f>
        <v>45</v>
      </c>
      <c r="AN38" s="166">
        <f>ROUND(G38*1000*1000/Z38/365,0)</f>
        <v>127</v>
      </c>
      <c r="AO38" s="166">
        <f>ROUND(J38*1000/Y38,0)</f>
        <v>13</v>
      </c>
      <c r="AP38" s="166">
        <f>ROUND(J38*1000/Z38,0)</f>
        <v>38</v>
      </c>
      <c r="AQ38" s="169">
        <f t="shared" si="30"/>
        <v>36</v>
      </c>
      <c r="AR38" s="166">
        <f t="shared" si="31"/>
        <v>103</v>
      </c>
    </row>
    <row r="39" spans="1:44" ht="15" customHeight="1" hidden="1">
      <c r="A39" s="278"/>
      <c r="B39" s="279" t="s">
        <v>16</v>
      </c>
      <c r="C39" s="280">
        <f t="shared" si="26"/>
        <v>5489</v>
      </c>
      <c r="D39" s="281">
        <f>E39+F39</f>
        <v>4725</v>
      </c>
      <c r="E39" s="282">
        <v>3403</v>
      </c>
      <c r="F39" s="283">
        <v>1322</v>
      </c>
      <c r="G39" s="281">
        <f>H39+I39</f>
        <v>514</v>
      </c>
      <c r="H39" s="282">
        <v>497</v>
      </c>
      <c r="I39" s="283">
        <v>17</v>
      </c>
      <c r="J39" s="280">
        <v>250</v>
      </c>
      <c r="K39" s="284"/>
      <c r="L39" s="285">
        <f t="shared" si="27"/>
        <v>5489</v>
      </c>
      <c r="M39" s="321"/>
      <c r="N39" s="286">
        <f t="shared" si="28"/>
        <v>0</v>
      </c>
      <c r="O39" s="287"/>
      <c r="P39" s="321"/>
      <c r="Q39" s="321"/>
      <c r="R39" s="288"/>
      <c r="S39" s="321"/>
      <c r="T39" s="289"/>
      <c r="U39" s="290"/>
      <c r="V39" s="286">
        <f t="shared" si="29"/>
        <v>0</v>
      </c>
      <c r="W39" s="287"/>
      <c r="X39" s="288"/>
      <c r="Y39" s="196"/>
      <c r="Z39" s="196"/>
      <c r="AA39" s="196"/>
      <c r="AB39" s="196" t="e">
        <f>ROUND(C39*1000/Z39,0)</f>
        <v>#DIV/0!</v>
      </c>
      <c r="AC39" s="196"/>
      <c r="AD39" s="196"/>
      <c r="AE39" s="196"/>
      <c r="AF39" s="196"/>
      <c r="AQ39" s="189" t="e">
        <f t="shared" si="30"/>
        <v>#DIV/0!</v>
      </c>
      <c r="AR39" s="190" t="e">
        <f t="shared" si="31"/>
        <v>#DIV/0!</v>
      </c>
    </row>
    <row r="40" spans="1:44" ht="15" customHeight="1" hidden="1">
      <c r="A40" s="291"/>
      <c r="B40" s="292" t="s">
        <v>17</v>
      </c>
      <c r="C40" s="293">
        <f t="shared" si="26"/>
        <v>6791</v>
      </c>
      <c r="D40" s="294">
        <f>E40+F40</f>
        <v>6062</v>
      </c>
      <c r="E40" s="295">
        <v>4250</v>
      </c>
      <c r="F40" s="296">
        <v>1812</v>
      </c>
      <c r="G40" s="294">
        <f>H40+I40</f>
        <v>312</v>
      </c>
      <c r="H40" s="295">
        <v>294</v>
      </c>
      <c r="I40" s="296">
        <v>18</v>
      </c>
      <c r="J40" s="293">
        <v>417</v>
      </c>
      <c r="K40" s="297" t="s">
        <v>31</v>
      </c>
      <c r="L40" s="285" t="e">
        <f t="shared" si="27"/>
        <v>#VALUE!</v>
      </c>
      <c r="M40" s="321"/>
      <c r="N40" s="286" t="e">
        <f t="shared" si="28"/>
        <v>#VALUE!</v>
      </c>
      <c r="O40" s="287"/>
      <c r="P40" s="321"/>
      <c r="Q40" s="321"/>
      <c r="R40" s="288"/>
      <c r="S40" s="321"/>
      <c r="T40" s="289"/>
      <c r="U40" s="290"/>
      <c r="V40" s="286" t="e">
        <f t="shared" si="29"/>
        <v>#VALUE!</v>
      </c>
      <c r="W40" s="287"/>
      <c r="X40" s="288"/>
      <c r="Y40" s="196"/>
      <c r="Z40" s="196"/>
      <c r="AA40" s="196"/>
      <c r="AB40" s="196" t="e">
        <f>ROUND(C40*1000/Z40,0)</f>
        <v>#DIV/0!</v>
      </c>
      <c r="AC40" s="196"/>
      <c r="AD40" s="196"/>
      <c r="AE40" s="196"/>
      <c r="AF40" s="196"/>
      <c r="AQ40" s="189" t="e">
        <f t="shared" si="30"/>
        <v>#DIV/0!</v>
      </c>
      <c r="AR40" s="190" t="e">
        <f t="shared" si="31"/>
        <v>#DIV/0!</v>
      </c>
    </row>
    <row r="41" spans="1:44" s="170" customFormat="1" ht="15" customHeight="1">
      <c r="A41" s="337" t="s">
        <v>83</v>
      </c>
      <c r="B41" s="232" t="s">
        <v>19</v>
      </c>
      <c r="C41" s="233">
        <f t="shared" si="26"/>
        <v>12636</v>
      </c>
      <c r="D41" s="234">
        <f>D42+D43</f>
        <v>10992</v>
      </c>
      <c r="E41" s="235">
        <f>SUM(E42:E43)</f>
        <v>7907</v>
      </c>
      <c r="F41" s="236">
        <f>F42+F43</f>
        <v>3085</v>
      </c>
      <c r="G41" s="234">
        <f>G42+G43</f>
        <v>980</v>
      </c>
      <c r="H41" s="235">
        <f>H42+H43</f>
        <v>944</v>
      </c>
      <c r="I41" s="236">
        <f>I42+I43</f>
        <v>36</v>
      </c>
      <c r="J41" s="238">
        <f>J42+J43</f>
        <v>664</v>
      </c>
      <c r="K41" s="239">
        <v>742</v>
      </c>
      <c r="L41" s="239">
        <f t="shared" si="27"/>
        <v>13378</v>
      </c>
      <c r="M41" s="240">
        <f>D41+G41</f>
        <v>11972</v>
      </c>
      <c r="N41" s="241">
        <f t="shared" si="28"/>
        <v>0.8949020780385708</v>
      </c>
      <c r="O41" s="242">
        <f>D41/M41</f>
        <v>0.9181423321082526</v>
      </c>
      <c r="P41" s="242">
        <f>E41/D41</f>
        <v>0.7193413391557496</v>
      </c>
      <c r="Q41" s="242">
        <f>F41/C41</f>
        <v>0.2441437163659386</v>
      </c>
      <c r="R41" s="242">
        <f>G41/M41</f>
        <v>0.08185766789174741</v>
      </c>
      <c r="S41" s="242">
        <f>H41/G41</f>
        <v>0.963265306122449</v>
      </c>
      <c r="T41" s="242">
        <f>I41/G41</f>
        <v>0.036734693877551024</v>
      </c>
      <c r="U41" s="243">
        <f>J41+K41</f>
        <v>1406</v>
      </c>
      <c r="V41" s="242">
        <f t="shared" si="29"/>
        <v>0.10509792196142921</v>
      </c>
      <c r="W41" s="242">
        <f>J41/U41</f>
        <v>0.4722617354196302</v>
      </c>
      <c r="X41" s="244">
        <f>K41/U41</f>
        <v>0.5277382645803699</v>
      </c>
      <c r="Y41" s="260">
        <v>50040</v>
      </c>
      <c r="Z41" s="256">
        <v>17698</v>
      </c>
      <c r="AA41" s="250">
        <f>ROUND(L41*1000/Y41,0)</f>
        <v>267</v>
      </c>
      <c r="AB41" s="255">
        <f>ROUND(L41*1000/Z41,0)</f>
        <v>756</v>
      </c>
      <c r="AC41" s="261">
        <f>ROUND(L41*1000*1000/Y41/365,0)</f>
        <v>732</v>
      </c>
      <c r="AD41" s="259">
        <f>ROUND(L41*1000*1000/Z41/365,0)</f>
        <v>2071</v>
      </c>
      <c r="AE41" s="250">
        <f>ROUND(M41*1000/Y41,0)</f>
        <v>239</v>
      </c>
      <c r="AF41" s="255">
        <f>ROUND(M41*1000/Z41,0)</f>
        <v>676</v>
      </c>
      <c r="AG41" s="195">
        <f>ROUND(E41*1000/Y41,0)</f>
        <v>158</v>
      </c>
      <c r="AH41" s="166">
        <f>ROUND(E41*1000/Z41,0)</f>
        <v>447</v>
      </c>
      <c r="AI41" s="167">
        <f>ROUND(E41*1000*1000/Y41/365,0)</f>
        <v>433</v>
      </c>
      <c r="AJ41" s="166">
        <f>ROUND(E41*1000*1000/Z41/365,0)</f>
        <v>1224</v>
      </c>
      <c r="AK41" s="166">
        <f>ROUND(G41*1000/Y41,0)</f>
        <v>20</v>
      </c>
      <c r="AL41" s="166">
        <f>ROUND(G41*1000/Z41,0)</f>
        <v>55</v>
      </c>
      <c r="AM41" s="168">
        <f>ROUND(G41*1000*1000/Y41/365,0)</f>
        <v>54</v>
      </c>
      <c r="AN41" s="166">
        <f>ROUND(G41*1000*1000/Z41/365,0)</f>
        <v>152</v>
      </c>
      <c r="AO41" s="166">
        <f>ROUND(J41*1000/Y41,0)</f>
        <v>13</v>
      </c>
      <c r="AP41" s="166">
        <f>ROUND(J41*1000/Z41,0)</f>
        <v>38</v>
      </c>
      <c r="AQ41" s="169">
        <f t="shared" si="30"/>
        <v>36</v>
      </c>
      <c r="AR41" s="166">
        <f t="shared" si="31"/>
        <v>103</v>
      </c>
    </row>
    <row r="42" spans="1:44" ht="15" customHeight="1" hidden="1">
      <c r="A42" s="278"/>
      <c r="B42" s="279" t="s">
        <v>16</v>
      </c>
      <c r="C42" s="280">
        <f t="shared" si="26"/>
        <v>5675</v>
      </c>
      <c r="D42" s="281">
        <f>E42+F42</f>
        <v>4763</v>
      </c>
      <c r="E42" s="282">
        <v>3453</v>
      </c>
      <c r="F42" s="283">
        <v>1310</v>
      </c>
      <c r="G42" s="281">
        <f>H42+I42</f>
        <v>659</v>
      </c>
      <c r="H42" s="282">
        <v>643</v>
      </c>
      <c r="I42" s="283">
        <v>16</v>
      </c>
      <c r="J42" s="280">
        <v>253</v>
      </c>
      <c r="K42" s="284"/>
      <c r="L42" s="285">
        <f t="shared" si="27"/>
        <v>5675</v>
      </c>
      <c r="M42" s="321"/>
      <c r="N42" s="286">
        <f t="shared" si="28"/>
        <v>0</v>
      </c>
      <c r="O42" s="287"/>
      <c r="P42" s="321"/>
      <c r="Q42" s="321"/>
      <c r="R42" s="288"/>
      <c r="S42" s="321"/>
      <c r="T42" s="289"/>
      <c r="U42" s="290"/>
      <c r="V42" s="286">
        <f t="shared" si="29"/>
        <v>0</v>
      </c>
      <c r="W42" s="287"/>
      <c r="X42" s="288"/>
      <c r="Y42" s="196"/>
      <c r="Z42" s="196"/>
      <c r="AA42" s="196"/>
      <c r="AB42" s="196" t="e">
        <f>ROUND(C42*1000/Z42,0)</f>
        <v>#DIV/0!</v>
      </c>
      <c r="AC42" s="196"/>
      <c r="AD42" s="196"/>
      <c r="AE42" s="196"/>
      <c r="AF42" s="196"/>
      <c r="AQ42" s="189" t="e">
        <f t="shared" si="30"/>
        <v>#DIV/0!</v>
      </c>
      <c r="AR42" s="190" t="e">
        <f t="shared" si="31"/>
        <v>#DIV/0!</v>
      </c>
    </row>
    <row r="43" spans="1:44" ht="15" customHeight="1" hidden="1">
      <c r="A43" s="291"/>
      <c r="B43" s="292" t="s">
        <v>17</v>
      </c>
      <c r="C43" s="293">
        <f t="shared" si="26"/>
        <v>6961</v>
      </c>
      <c r="D43" s="294">
        <f>E43+F43</f>
        <v>6229</v>
      </c>
      <c r="E43" s="295">
        <v>4454</v>
      </c>
      <c r="F43" s="296">
        <v>1775</v>
      </c>
      <c r="G43" s="294">
        <f>H43+I43</f>
        <v>321</v>
      </c>
      <c r="H43" s="295">
        <v>301</v>
      </c>
      <c r="I43" s="296">
        <v>20</v>
      </c>
      <c r="J43" s="293">
        <v>411</v>
      </c>
      <c r="K43" s="297" t="s">
        <v>31</v>
      </c>
      <c r="L43" s="285" t="e">
        <f t="shared" si="27"/>
        <v>#VALUE!</v>
      </c>
      <c r="M43" s="321"/>
      <c r="N43" s="286" t="e">
        <f t="shared" si="28"/>
        <v>#VALUE!</v>
      </c>
      <c r="O43" s="287"/>
      <c r="P43" s="321"/>
      <c r="Q43" s="321"/>
      <c r="R43" s="288"/>
      <c r="S43" s="321"/>
      <c r="T43" s="289"/>
      <c r="U43" s="290"/>
      <c r="V43" s="286" t="e">
        <f t="shared" si="29"/>
        <v>#VALUE!</v>
      </c>
      <c r="W43" s="287"/>
      <c r="X43" s="288"/>
      <c r="Y43" s="196"/>
      <c r="Z43" s="196"/>
      <c r="AA43" s="196"/>
      <c r="AB43" s="196" t="e">
        <f>ROUND(C43*1000/Z43,0)</f>
        <v>#DIV/0!</v>
      </c>
      <c r="AC43" s="196"/>
      <c r="AD43" s="196"/>
      <c r="AE43" s="196"/>
      <c r="AF43" s="196"/>
      <c r="AQ43" s="189" t="e">
        <f t="shared" si="30"/>
        <v>#DIV/0!</v>
      </c>
      <c r="AR43" s="190" t="e">
        <f t="shared" si="31"/>
        <v>#DIV/0!</v>
      </c>
    </row>
    <row r="44" spans="1:44" s="170" customFormat="1" ht="15" customHeight="1">
      <c r="A44" s="337" t="s">
        <v>87</v>
      </c>
      <c r="B44" s="232" t="s">
        <v>19</v>
      </c>
      <c r="C44" s="233">
        <f t="shared" si="26"/>
        <v>12840</v>
      </c>
      <c r="D44" s="234">
        <f>D45+D46</f>
        <v>10910</v>
      </c>
      <c r="E44" s="235">
        <f>SUM(E45:E46)</f>
        <v>8065</v>
      </c>
      <c r="F44" s="236">
        <f>F45+F46</f>
        <v>2845</v>
      </c>
      <c r="G44" s="234">
        <f>G45+G46</f>
        <v>1290</v>
      </c>
      <c r="H44" s="235">
        <f>H45+H46</f>
        <v>1247</v>
      </c>
      <c r="I44" s="236">
        <f>I45+I46</f>
        <v>43</v>
      </c>
      <c r="J44" s="238">
        <f>J45+J46</f>
        <v>640</v>
      </c>
      <c r="K44" s="239">
        <v>701</v>
      </c>
      <c r="L44" s="239">
        <f t="shared" si="27"/>
        <v>13541</v>
      </c>
      <c r="M44" s="240">
        <f>D44+G44</f>
        <v>12200</v>
      </c>
      <c r="N44" s="484">
        <f t="shared" si="28"/>
        <v>0.9009674322428181</v>
      </c>
      <c r="O44" s="242">
        <f>D44/M44</f>
        <v>0.8942622950819672</v>
      </c>
      <c r="P44" s="242">
        <f>E44/D44</f>
        <v>0.7392300641613199</v>
      </c>
      <c r="Q44" s="242">
        <f>F44/C44</f>
        <v>0.22157320872274144</v>
      </c>
      <c r="R44" s="242">
        <f>G44/M44</f>
        <v>0.10573770491803279</v>
      </c>
      <c r="S44" s="242">
        <f>H44/G44</f>
        <v>0.9666666666666667</v>
      </c>
      <c r="T44" s="242">
        <f>I44/G44</f>
        <v>0.03333333333333333</v>
      </c>
      <c r="U44" s="243">
        <f>J44+K44</f>
        <v>1341</v>
      </c>
      <c r="V44" s="242">
        <f t="shared" si="29"/>
        <v>0.09903256775718189</v>
      </c>
      <c r="W44" s="242">
        <f>J44/U44</f>
        <v>0.4772557792692021</v>
      </c>
      <c r="X44" s="485">
        <f>K44/U44</f>
        <v>0.522744220730798</v>
      </c>
      <c r="Y44" s="260">
        <v>49235</v>
      </c>
      <c r="Z44" s="256">
        <v>17687</v>
      </c>
      <c r="AA44" s="250">
        <f>ROUND(L44*1000/Y44,0)</f>
        <v>275</v>
      </c>
      <c r="AB44" s="255">
        <f>ROUND(L44*1000/Z44,0)</f>
        <v>766</v>
      </c>
      <c r="AC44" s="261">
        <f>ROUND(L44*1000*1000/Y44/365,0)</f>
        <v>754</v>
      </c>
      <c r="AD44" s="259">
        <f>ROUND(L44*1000*1000/Z44/365,0)</f>
        <v>2098</v>
      </c>
      <c r="AE44" s="250">
        <f>ROUND(M44*1000/Y44,0)</f>
        <v>248</v>
      </c>
      <c r="AF44" s="255">
        <f>ROUND(M44*1000/Z44,0)</f>
        <v>690</v>
      </c>
      <c r="AG44" s="195">
        <f>ROUND(E44*1000/Y44,0)</f>
        <v>164</v>
      </c>
      <c r="AH44" s="166">
        <f>ROUND(E44*1000/Z44,0)</f>
        <v>456</v>
      </c>
      <c r="AI44" s="167">
        <f>ROUND(E44*1000*1000/Y44/365,0)</f>
        <v>449</v>
      </c>
      <c r="AJ44" s="166">
        <f>ROUND(E44*1000*1000/Z44/365,0)</f>
        <v>1249</v>
      </c>
      <c r="AK44" s="166">
        <f>ROUND(G44*1000/Y44,0)</f>
        <v>26</v>
      </c>
      <c r="AL44" s="166">
        <f>ROUND(G44*1000/Z44,0)</f>
        <v>73</v>
      </c>
      <c r="AM44" s="168">
        <f>ROUND(G44*1000*1000/Y44/365,0)</f>
        <v>72</v>
      </c>
      <c r="AN44" s="166">
        <f>ROUND(G44*1000*1000/Z44/365,0)</f>
        <v>200</v>
      </c>
      <c r="AO44" s="166">
        <f>ROUND(J44*1000/Y44,0)</f>
        <v>13</v>
      </c>
      <c r="AP44" s="166">
        <f>ROUND(J44*1000/Z44,0)</f>
        <v>36</v>
      </c>
      <c r="AQ44" s="169">
        <f t="shared" si="30"/>
        <v>36</v>
      </c>
      <c r="AR44" s="166">
        <f t="shared" si="31"/>
        <v>99</v>
      </c>
    </row>
    <row r="45" spans="1:44" ht="15" customHeight="1" hidden="1">
      <c r="A45" s="278"/>
      <c r="B45" s="279" t="s">
        <v>16</v>
      </c>
      <c r="C45" s="280">
        <f t="shared" si="26"/>
        <v>5793</v>
      </c>
      <c r="D45" s="281">
        <f>E45+F45</f>
        <v>4733</v>
      </c>
      <c r="E45" s="282">
        <v>3543</v>
      </c>
      <c r="F45" s="283">
        <v>1190</v>
      </c>
      <c r="G45" s="281">
        <f>H45+I45</f>
        <v>817</v>
      </c>
      <c r="H45" s="282">
        <v>797</v>
      </c>
      <c r="I45" s="283">
        <v>20</v>
      </c>
      <c r="J45" s="280">
        <v>243</v>
      </c>
      <c r="K45" s="284"/>
      <c r="L45" s="285">
        <f t="shared" si="27"/>
        <v>5793</v>
      </c>
      <c r="M45" s="321"/>
      <c r="N45" s="286">
        <f t="shared" si="28"/>
        <v>0</v>
      </c>
      <c r="O45" s="287"/>
      <c r="P45" s="321"/>
      <c r="Q45" s="321"/>
      <c r="R45" s="288"/>
      <c r="S45" s="321"/>
      <c r="T45" s="289"/>
      <c r="U45" s="290"/>
      <c r="V45" s="286">
        <f t="shared" si="29"/>
        <v>0</v>
      </c>
      <c r="W45" s="287"/>
      <c r="X45" s="288"/>
      <c r="Y45" s="196"/>
      <c r="Z45" s="196"/>
      <c r="AA45" s="196"/>
      <c r="AB45" s="196" t="e">
        <f>ROUND(C45*1000/Z45,0)</f>
        <v>#DIV/0!</v>
      </c>
      <c r="AC45" s="196"/>
      <c r="AD45" s="196"/>
      <c r="AE45" s="196"/>
      <c r="AF45" s="196"/>
      <c r="AQ45" s="189" t="e">
        <f t="shared" si="30"/>
        <v>#DIV/0!</v>
      </c>
      <c r="AR45" s="190" t="e">
        <f t="shared" si="31"/>
        <v>#DIV/0!</v>
      </c>
    </row>
    <row r="46" spans="1:44" ht="15" customHeight="1" hidden="1">
      <c r="A46" s="291"/>
      <c r="B46" s="292" t="s">
        <v>17</v>
      </c>
      <c r="C46" s="293">
        <f t="shared" si="26"/>
        <v>7047</v>
      </c>
      <c r="D46" s="294">
        <f>E46+F46</f>
        <v>6177</v>
      </c>
      <c r="E46" s="295">
        <v>4522</v>
      </c>
      <c r="F46" s="296">
        <v>1655</v>
      </c>
      <c r="G46" s="294">
        <f>H46+I46</f>
        <v>473</v>
      </c>
      <c r="H46" s="295">
        <v>450</v>
      </c>
      <c r="I46" s="296">
        <v>23</v>
      </c>
      <c r="J46" s="293">
        <v>397</v>
      </c>
      <c r="K46" s="297" t="s">
        <v>31</v>
      </c>
      <c r="L46" s="285" t="e">
        <f t="shared" si="27"/>
        <v>#VALUE!</v>
      </c>
      <c r="M46" s="321"/>
      <c r="N46" s="286" t="e">
        <f t="shared" si="28"/>
        <v>#VALUE!</v>
      </c>
      <c r="O46" s="287"/>
      <c r="P46" s="321"/>
      <c r="Q46" s="321"/>
      <c r="R46" s="288"/>
      <c r="S46" s="321"/>
      <c r="T46" s="289"/>
      <c r="U46" s="290"/>
      <c r="V46" s="286" t="e">
        <f t="shared" si="29"/>
        <v>#VALUE!</v>
      </c>
      <c r="W46" s="287"/>
      <c r="X46" s="288"/>
      <c r="Y46" s="196"/>
      <c r="Z46" s="196"/>
      <c r="AA46" s="196"/>
      <c r="AB46" s="196" t="e">
        <f>ROUND(C46*1000/Z46,0)</f>
        <v>#DIV/0!</v>
      </c>
      <c r="AC46" s="196"/>
      <c r="AD46" s="196"/>
      <c r="AE46" s="196"/>
      <c r="AF46" s="196"/>
      <c r="AQ46" s="189" t="e">
        <f t="shared" si="30"/>
        <v>#DIV/0!</v>
      </c>
      <c r="AR46" s="190" t="e">
        <f t="shared" si="31"/>
        <v>#DIV/0!</v>
      </c>
    </row>
    <row r="47" spans="1:44" s="302" customFormat="1" ht="15" customHeight="1" thickBot="1">
      <c r="A47" s="322" t="s">
        <v>89</v>
      </c>
      <c r="B47" s="455" t="s">
        <v>19</v>
      </c>
      <c r="C47" s="456">
        <f t="shared" si="26"/>
        <v>12873</v>
      </c>
      <c r="D47" s="338">
        <f>D48+D49</f>
        <v>10967</v>
      </c>
      <c r="E47" s="338">
        <f>SUM(E48:E49)</f>
        <v>8099</v>
      </c>
      <c r="F47" s="457">
        <f>F48+F49</f>
        <v>2868</v>
      </c>
      <c r="G47" s="338">
        <f>G48+G49</f>
        <v>1291</v>
      </c>
      <c r="H47" s="338">
        <f>H48+H49</f>
        <v>1248</v>
      </c>
      <c r="I47" s="457">
        <f>I48+I49</f>
        <v>43</v>
      </c>
      <c r="J47" s="458">
        <f>J48+J49</f>
        <v>615</v>
      </c>
      <c r="K47" s="459">
        <v>632</v>
      </c>
      <c r="L47" s="277">
        <f>C47+K47</f>
        <v>13505</v>
      </c>
      <c r="M47" s="460">
        <f>D47+G47</f>
        <v>12258</v>
      </c>
      <c r="N47" s="461"/>
      <c r="O47" s="462"/>
      <c r="P47" s="462"/>
      <c r="Q47" s="462"/>
      <c r="R47" s="462"/>
      <c r="S47" s="462"/>
      <c r="T47" s="462"/>
      <c r="U47" s="462"/>
      <c r="V47" s="463"/>
      <c r="W47" s="462"/>
      <c r="X47" s="462"/>
      <c r="Y47" s="464">
        <v>48312</v>
      </c>
      <c r="Z47" s="465">
        <v>17497</v>
      </c>
      <c r="AA47" s="466">
        <f>ROUND(L47*1000/Y47,0)</f>
        <v>280</v>
      </c>
      <c r="AB47" s="467">
        <f>ROUND(L47*1000/Z47,0)</f>
        <v>772</v>
      </c>
      <c r="AC47" s="466">
        <f>ROUND(L47*1000*1000/Y47/365,0)</f>
        <v>766</v>
      </c>
      <c r="AD47" s="467">
        <f>ROUND(L47*1000*1000/Z47/365,0)</f>
        <v>2115</v>
      </c>
      <c r="AE47" s="466">
        <f>ROUND(M47*1000/Y47,0)</f>
        <v>254</v>
      </c>
      <c r="AF47" s="467">
        <f>ROUND(M47*1000/Z47,0)</f>
        <v>701</v>
      </c>
      <c r="AG47" s="448">
        <f>ROUND(E47*1000/Y47,0)</f>
        <v>168</v>
      </c>
      <c r="AH47" s="449">
        <f>ROUND(E47*1000/Z47,0)</f>
        <v>463</v>
      </c>
      <c r="AI47" s="450">
        <f>ROUND(E47*1000*1000/Y47/365,0)</f>
        <v>459</v>
      </c>
      <c r="AJ47" s="449">
        <f>ROUND(E47*1000*1000/Z47/365,0)</f>
        <v>1268</v>
      </c>
      <c r="AK47" s="449">
        <f>ROUND(G47*1000/Y47,0)</f>
        <v>27</v>
      </c>
      <c r="AL47" s="449">
        <f>ROUND(G47*1000/Z47,0)</f>
        <v>74</v>
      </c>
      <c r="AM47" s="451">
        <f>ROUND(G47*1000*1000/Y47/365,0)</f>
        <v>73</v>
      </c>
      <c r="AN47" s="449">
        <f>ROUND(G47*1000*1000/Z47/365,0)</f>
        <v>202</v>
      </c>
      <c r="AO47" s="449">
        <f>ROUND(J47*1000/Y47,0)</f>
        <v>13</v>
      </c>
      <c r="AP47" s="449">
        <f>ROUND(J47*1000/Z47,0)</f>
        <v>35</v>
      </c>
      <c r="AQ47" s="452">
        <f>ROUND(J47*1000*1000/Y47/365,0)</f>
        <v>35</v>
      </c>
      <c r="AR47" s="449">
        <f>ROUND(J47*1000*1000/Z47/365,0)</f>
        <v>96</v>
      </c>
    </row>
    <row r="48" spans="1:44" s="302" customFormat="1" ht="15" customHeight="1" hidden="1">
      <c r="A48" s="278"/>
      <c r="B48" s="468" t="s">
        <v>16</v>
      </c>
      <c r="C48" s="280">
        <f t="shared" si="26"/>
        <v>5893</v>
      </c>
      <c r="D48" s="469">
        <f>E48+F48</f>
        <v>4789</v>
      </c>
      <c r="E48" s="280">
        <v>3613</v>
      </c>
      <c r="F48" s="280">
        <v>1176</v>
      </c>
      <c r="G48" s="469">
        <f>H48+I48</f>
        <v>869</v>
      </c>
      <c r="H48" s="280">
        <v>849</v>
      </c>
      <c r="I48" s="280">
        <v>20</v>
      </c>
      <c r="J48" s="280">
        <v>235</v>
      </c>
      <c r="K48" s="470"/>
      <c r="L48" s="471">
        <f>C48+K48</f>
        <v>5893</v>
      </c>
      <c r="M48" s="472"/>
      <c r="N48" s="473"/>
      <c r="O48" s="474"/>
      <c r="P48" s="474"/>
      <c r="Q48" s="474"/>
      <c r="R48" s="474"/>
      <c r="S48" s="474"/>
      <c r="T48" s="474"/>
      <c r="U48" s="474"/>
      <c r="V48" s="473"/>
      <c r="W48" s="474"/>
      <c r="X48" s="474"/>
      <c r="Y48" s="475"/>
      <c r="Z48" s="476"/>
      <c r="AA48" s="477" t="e">
        <f>ROUND(L48*1000/Y48,0)</f>
        <v>#DIV/0!</v>
      </c>
      <c r="AB48" s="477" t="e">
        <f>ROUND(L48*1000/Z48,0)</f>
        <v>#DIV/0!</v>
      </c>
      <c r="AC48" s="477" t="e">
        <f>ROUND(L48*1000*1000/Y48/365,0)</f>
        <v>#DIV/0!</v>
      </c>
      <c r="AD48" s="477" t="e">
        <f>ROUND(L48*1000*1000/Z48/365,0)</f>
        <v>#DIV/0!</v>
      </c>
      <c r="AE48" s="477" t="e">
        <f>ROUND(E48*1000/Y48,0)</f>
        <v>#DIV/0!</v>
      </c>
      <c r="AF48" s="477" t="e">
        <f>ROUND(E48*1000/Z48,0)</f>
        <v>#DIV/0!</v>
      </c>
      <c r="AG48" s="123"/>
      <c r="AH48" s="123"/>
      <c r="AI48" s="123"/>
      <c r="AJ48" s="123"/>
      <c r="AK48" s="123"/>
      <c r="AL48" s="123"/>
      <c r="AM48" s="123"/>
      <c r="AN48" s="123"/>
      <c r="AO48" s="123"/>
      <c r="AP48" s="123"/>
      <c r="AQ48" s="453" t="e">
        <f>ROUND(J48*1000*1000/Y48/365,0)</f>
        <v>#DIV/0!</v>
      </c>
      <c r="AR48" s="454" t="e">
        <f>ROUND(J48*1000*1000/Z48/365,0)</f>
        <v>#DIV/0!</v>
      </c>
    </row>
    <row r="49" spans="1:44" s="302" customFormat="1" ht="15" customHeight="1" hidden="1">
      <c r="A49" s="291"/>
      <c r="B49" s="478" t="s">
        <v>17</v>
      </c>
      <c r="C49" s="293">
        <f t="shared" si="26"/>
        <v>6980</v>
      </c>
      <c r="D49" s="479">
        <f>E49+F49</f>
        <v>6178</v>
      </c>
      <c r="E49" s="293">
        <v>4486</v>
      </c>
      <c r="F49" s="293">
        <v>1692</v>
      </c>
      <c r="G49" s="479">
        <f>H49+I49</f>
        <v>422</v>
      </c>
      <c r="H49" s="293">
        <v>399</v>
      </c>
      <c r="I49" s="293">
        <v>23</v>
      </c>
      <c r="J49" s="293">
        <v>380</v>
      </c>
      <c r="K49" s="297"/>
      <c r="L49" s="480">
        <f>C49+K49</f>
        <v>6980</v>
      </c>
      <c r="M49" s="474"/>
      <c r="N49" s="473"/>
      <c r="O49" s="474"/>
      <c r="P49" s="474"/>
      <c r="Q49" s="474"/>
      <c r="R49" s="474"/>
      <c r="S49" s="474"/>
      <c r="T49" s="474"/>
      <c r="U49" s="474"/>
      <c r="V49" s="473"/>
      <c r="W49" s="474"/>
      <c r="X49" s="474"/>
      <c r="Y49" s="481"/>
      <c r="Z49" s="482"/>
      <c r="AA49" s="483" t="e">
        <f>ROUND(L49*1000/Y49,0)</f>
        <v>#DIV/0!</v>
      </c>
      <c r="AB49" s="483" t="e">
        <f>ROUND(L49*1000/Z49,0)</f>
        <v>#DIV/0!</v>
      </c>
      <c r="AC49" s="483" t="e">
        <f>ROUND(L49*1000*1000/Y49/365,0)</f>
        <v>#DIV/0!</v>
      </c>
      <c r="AD49" s="483" t="e">
        <f>ROUND(L49*1000*1000/Z49/365,0)</f>
        <v>#DIV/0!</v>
      </c>
      <c r="AE49" s="483" t="e">
        <f>ROUND(E49*1000/Y49,0)</f>
        <v>#DIV/0!</v>
      </c>
      <c r="AF49" s="483" t="e">
        <f>ROUND(E49*1000/Z49,0)</f>
        <v>#DIV/0!</v>
      </c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453" t="e">
        <f>ROUND(J49*1000*1000/Y49/365,0)</f>
        <v>#DIV/0!</v>
      </c>
      <c r="AR49" s="454" t="e">
        <f>ROUND(J49*1000*1000/Z49/365,0)</f>
        <v>#DIV/0!</v>
      </c>
    </row>
    <row r="50" spans="1:32" ht="15" customHeight="1">
      <c r="A50" s="196"/>
      <c r="B50" s="196"/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196"/>
      <c r="Z50" s="196"/>
      <c r="AA50" s="196"/>
      <c r="AB50" s="196"/>
      <c r="AC50" s="196"/>
      <c r="AD50" s="196"/>
      <c r="AE50" s="196"/>
      <c r="AF50" s="196"/>
    </row>
    <row r="51" spans="1:32" ht="15" customHeight="1">
      <c r="A51" s="196"/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6"/>
      <c r="Z51" s="196"/>
      <c r="AA51" s="196"/>
      <c r="AB51" s="196"/>
      <c r="AC51" s="196"/>
      <c r="AD51" s="196"/>
      <c r="AE51" s="196"/>
      <c r="AF51" s="196"/>
    </row>
    <row r="55" spans="2:5" ht="15" customHeight="1">
      <c r="B55" s="117"/>
      <c r="C55" s="118" t="s">
        <v>6</v>
      </c>
      <c r="D55" s="118" t="s">
        <v>7</v>
      </c>
      <c r="E55" s="118" t="s">
        <v>8</v>
      </c>
    </row>
    <row r="56" spans="2:5" ht="15" customHeight="1">
      <c r="B56" s="191" t="s">
        <v>13</v>
      </c>
      <c r="C56" s="191">
        <v>12365</v>
      </c>
      <c r="D56" s="191">
        <v>1199</v>
      </c>
      <c r="E56" s="191">
        <v>654</v>
      </c>
    </row>
    <row r="57" spans="2:5" ht="15" customHeight="1">
      <c r="B57" s="191" t="s">
        <v>0</v>
      </c>
      <c r="C57" s="191">
        <v>12111</v>
      </c>
      <c r="D57" s="191">
        <v>1230</v>
      </c>
      <c r="E57" s="191">
        <v>625</v>
      </c>
    </row>
    <row r="58" spans="2:5" ht="15" customHeight="1">
      <c r="B58" s="191" t="s">
        <v>1</v>
      </c>
      <c r="C58" s="191">
        <v>11985</v>
      </c>
      <c r="D58" s="191">
        <v>1116</v>
      </c>
      <c r="E58" s="191">
        <v>598</v>
      </c>
    </row>
    <row r="59" spans="2:5" ht="15" customHeight="1">
      <c r="B59" s="191" t="s">
        <v>14</v>
      </c>
      <c r="C59" s="119">
        <v>11665</v>
      </c>
      <c r="D59" s="191">
        <v>1305</v>
      </c>
      <c r="E59" s="191">
        <v>648</v>
      </c>
    </row>
    <row r="60" spans="2:5" ht="15" customHeight="1">
      <c r="B60" s="191" t="s">
        <v>18</v>
      </c>
      <c r="C60" s="119">
        <v>11328</v>
      </c>
      <c r="D60" s="191">
        <v>1126</v>
      </c>
      <c r="E60" s="191">
        <v>702</v>
      </c>
    </row>
    <row r="69" spans="1:24" s="192" customFormat="1" ht="15" customHeight="1">
      <c r="A69" s="123"/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</row>
    <row r="70" spans="1:24" s="192" customFormat="1" ht="15" customHeight="1">
      <c r="A70" s="123"/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</row>
    <row r="71" spans="1:24" s="192" customFormat="1" ht="15" customHeight="1">
      <c r="A71" s="123"/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</row>
    <row r="72" spans="13:24" s="192" customFormat="1" ht="15" customHeight="1"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</row>
    <row r="73" spans="13:24" s="192" customFormat="1" ht="15" customHeight="1"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</row>
    <row r="74" spans="13:24" s="192" customFormat="1" ht="15" customHeight="1"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</row>
    <row r="75" spans="13:24" s="192" customFormat="1" ht="15" customHeight="1"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</row>
    <row r="76" spans="13:24" s="192" customFormat="1" ht="15" customHeight="1"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</row>
    <row r="77" spans="13:24" s="192" customFormat="1" ht="15" customHeight="1"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</row>
    <row r="78" spans="13:24" s="192" customFormat="1" ht="15" customHeight="1"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</row>
    <row r="79" spans="13:24" s="192" customFormat="1" ht="15" customHeight="1"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</row>
    <row r="80" spans="13:24" s="192" customFormat="1" ht="15" customHeight="1"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</row>
    <row r="81" spans="13:24" s="192" customFormat="1" ht="15" customHeight="1"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</row>
    <row r="82" spans="13:24" s="192" customFormat="1" ht="15" customHeight="1"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</row>
    <row r="83" spans="13:24" s="192" customFormat="1" ht="15" customHeight="1"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</row>
    <row r="84" spans="13:24" s="192" customFormat="1" ht="15" customHeight="1"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</row>
    <row r="85" spans="13:24" s="192" customFormat="1" ht="15" customHeight="1"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</row>
    <row r="86" spans="13:24" s="192" customFormat="1" ht="15" customHeight="1"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</row>
    <row r="87" spans="13:24" s="192" customFormat="1" ht="15" customHeight="1"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</row>
    <row r="88" spans="13:24" s="192" customFormat="1" ht="15" customHeight="1"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</row>
    <row r="89" spans="13:24" s="192" customFormat="1" ht="15" customHeight="1"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</row>
    <row r="90" spans="13:24" s="192" customFormat="1" ht="15" customHeight="1"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</row>
    <row r="91" spans="13:24" s="192" customFormat="1" ht="15" customHeight="1"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</row>
    <row r="92" spans="13:24" s="192" customFormat="1" ht="15" customHeight="1"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</row>
    <row r="93" spans="13:24" s="192" customFormat="1" ht="15" customHeight="1"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</row>
    <row r="94" spans="13:24" s="192" customFormat="1" ht="15" customHeight="1"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</row>
    <row r="95" spans="13:24" s="192" customFormat="1" ht="15" customHeight="1"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</row>
    <row r="96" spans="13:24" s="192" customFormat="1" ht="15" customHeight="1"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</row>
    <row r="97" spans="13:24" s="192" customFormat="1" ht="15" customHeight="1"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</row>
    <row r="98" spans="13:24" s="192" customFormat="1" ht="15" customHeight="1"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</row>
    <row r="99" spans="13:24" s="192" customFormat="1" ht="15" customHeight="1"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</row>
    <row r="100" spans="13:24" s="192" customFormat="1" ht="15" customHeight="1"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</row>
    <row r="101" spans="13:24" s="192" customFormat="1" ht="15" customHeight="1"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</row>
    <row r="102" spans="13:24" s="192" customFormat="1" ht="15" customHeight="1"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</row>
    <row r="103" spans="13:24" s="192" customFormat="1" ht="15" customHeight="1"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</row>
    <row r="104" spans="13:24" s="192" customFormat="1" ht="15" customHeight="1"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</row>
    <row r="105" spans="13:24" s="192" customFormat="1" ht="15" customHeight="1"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</row>
    <row r="106" spans="13:24" s="192" customFormat="1" ht="15" customHeight="1"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</row>
    <row r="107" spans="13:24" s="192" customFormat="1" ht="15" customHeight="1"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</row>
    <row r="108" spans="13:24" s="192" customFormat="1" ht="15" customHeight="1"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</row>
    <row r="109" spans="13:24" s="192" customFormat="1" ht="15" customHeight="1"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</row>
    <row r="110" spans="13:24" s="192" customFormat="1" ht="15" customHeight="1"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</row>
    <row r="111" spans="13:24" s="192" customFormat="1" ht="15" customHeight="1"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</row>
    <row r="112" spans="13:24" s="192" customFormat="1" ht="15" customHeight="1"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</row>
    <row r="113" spans="13:24" s="192" customFormat="1" ht="15" customHeight="1">
      <c r="M113" s="120"/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</row>
    <row r="114" spans="13:24" s="192" customFormat="1" ht="15" customHeight="1"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</row>
    <row r="115" spans="13:24" s="192" customFormat="1" ht="15" customHeight="1"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</row>
    <row r="116" spans="13:24" s="192" customFormat="1" ht="15" customHeight="1"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</row>
    <row r="117" spans="13:24" s="192" customFormat="1" ht="15" customHeight="1"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</row>
    <row r="118" spans="13:24" s="192" customFormat="1" ht="15" customHeight="1">
      <c r="M118" s="120"/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</row>
    <row r="119" spans="13:24" s="192" customFormat="1" ht="15" customHeight="1"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</row>
    <row r="120" spans="13:24" s="192" customFormat="1" ht="15" customHeight="1"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</row>
    <row r="121" spans="13:24" s="192" customFormat="1" ht="15" customHeight="1"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</row>
    <row r="122" spans="13:24" s="192" customFormat="1" ht="15" customHeight="1"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</row>
    <row r="123" spans="13:24" s="192" customFormat="1" ht="15" customHeight="1"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</row>
    <row r="124" spans="13:24" s="192" customFormat="1" ht="15" customHeight="1"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</row>
    <row r="125" spans="13:24" s="192" customFormat="1" ht="15" customHeight="1"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</row>
    <row r="126" spans="13:24" s="192" customFormat="1" ht="15" customHeight="1"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</row>
    <row r="127" spans="13:24" s="192" customFormat="1" ht="15" customHeight="1"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</row>
    <row r="128" spans="13:24" s="192" customFormat="1" ht="15" customHeight="1"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</row>
    <row r="129" spans="13:24" s="192" customFormat="1" ht="15" customHeight="1"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</row>
    <row r="130" spans="13:24" s="192" customFormat="1" ht="15" customHeight="1"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</row>
    <row r="131" spans="13:24" s="192" customFormat="1" ht="15" customHeight="1"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</row>
    <row r="132" spans="13:24" s="192" customFormat="1" ht="15" customHeight="1"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</row>
    <row r="133" spans="13:24" s="192" customFormat="1" ht="15" customHeight="1"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</row>
    <row r="134" spans="13:24" s="192" customFormat="1" ht="15" customHeight="1"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</row>
    <row r="135" spans="13:24" s="192" customFormat="1" ht="15" customHeight="1"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</row>
    <row r="136" spans="13:24" s="192" customFormat="1" ht="15" customHeight="1"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</row>
    <row r="137" spans="13:24" s="192" customFormat="1" ht="15" customHeight="1"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</row>
    <row r="138" spans="13:24" s="192" customFormat="1" ht="15" customHeight="1"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</row>
    <row r="139" spans="13:24" s="192" customFormat="1" ht="15" customHeight="1"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</row>
    <row r="140" spans="13:24" s="192" customFormat="1" ht="15" customHeight="1"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</row>
    <row r="141" spans="13:24" s="192" customFormat="1" ht="15" customHeight="1"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</row>
    <row r="142" spans="13:24" s="192" customFormat="1" ht="15" customHeight="1"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</row>
    <row r="143" spans="13:24" s="192" customFormat="1" ht="15" customHeight="1"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</row>
    <row r="144" spans="13:24" s="192" customFormat="1" ht="15" customHeight="1"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</row>
    <row r="145" spans="13:24" s="192" customFormat="1" ht="15" customHeight="1"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</row>
    <row r="146" spans="13:24" s="192" customFormat="1" ht="15" customHeight="1"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</row>
    <row r="147" spans="13:24" s="192" customFormat="1" ht="15" customHeight="1"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</row>
    <row r="148" spans="13:24" s="192" customFormat="1" ht="15" customHeight="1"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</row>
    <row r="149" spans="13:24" s="192" customFormat="1" ht="15" customHeight="1"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</row>
    <row r="150" spans="13:24" s="192" customFormat="1" ht="15" customHeight="1"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</row>
    <row r="151" spans="13:24" s="192" customFormat="1" ht="15" customHeight="1"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</row>
    <row r="152" spans="1:12" ht="15" customHeight="1">
      <c r="A152" s="192"/>
      <c r="B152" s="192"/>
      <c r="C152" s="192"/>
      <c r="D152" s="192"/>
      <c r="E152" s="192"/>
      <c r="F152" s="192"/>
      <c r="G152" s="192"/>
      <c r="H152" s="192"/>
      <c r="I152" s="192"/>
      <c r="J152" s="192"/>
      <c r="K152" s="192"/>
      <c r="L152" s="192"/>
    </row>
    <row r="153" spans="1:12" ht="15" customHeight="1">
      <c r="A153" s="192"/>
      <c r="B153" s="192"/>
      <c r="C153" s="192"/>
      <c r="D153" s="192"/>
      <c r="E153" s="192"/>
      <c r="F153" s="192"/>
      <c r="G153" s="192"/>
      <c r="H153" s="192"/>
      <c r="I153" s="192"/>
      <c r="J153" s="192"/>
      <c r="K153" s="192"/>
      <c r="L153" s="192"/>
    </row>
    <row r="154" spans="1:12" ht="15" customHeight="1">
      <c r="A154" s="192"/>
      <c r="B154" s="192"/>
      <c r="C154" s="192"/>
      <c r="D154" s="192"/>
      <c r="E154" s="192"/>
      <c r="F154" s="192"/>
      <c r="G154" s="192"/>
      <c r="H154" s="192"/>
      <c r="I154" s="192"/>
      <c r="J154" s="192"/>
      <c r="K154" s="192"/>
      <c r="L154" s="192"/>
    </row>
  </sheetData>
  <sheetProtection/>
  <mergeCells count="19">
    <mergeCell ref="AA3:AD4"/>
    <mergeCell ref="AG3:AJ4"/>
    <mergeCell ref="AK3:AN4"/>
    <mergeCell ref="AO3:AR4"/>
    <mergeCell ref="P4:Q4"/>
    <mergeCell ref="S4:T4"/>
    <mergeCell ref="AE3:AF4"/>
    <mergeCell ref="O3:T3"/>
    <mergeCell ref="U3:U5"/>
    <mergeCell ref="V3:V5"/>
    <mergeCell ref="W3:X4"/>
    <mergeCell ref="Y3:Y5"/>
    <mergeCell ref="Z3:Z5"/>
    <mergeCell ref="A3:B4"/>
    <mergeCell ref="K3:K5"/>
    <mergeCell ref="L3:L5"/>
    <mergeCell ref="M3:M5"/>
    <mergeCell ref="N3:N5"/>
    <mergeCell ref="C3:J4"/>
  </mergeCells>
  <printOptions/>
  <pageMargins left="0.7874015748031497" right="0.7874015748031497" top="0" bottom="0" header="0.5118110236220472" footer="0.5118110236220472"/>
  <pageSetup fitToHeight="1" fitToWidth="1" horizontalDpi="600" verticalDpi="600" orientation="landscape" paperSize="9" scale="58" r:id="rId2"/>
  <ignoredErrors>
    <ignoredError sqref="D17:G32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1" sqref="A1"/>
    </sheetView>
  </sheetViews>
  <sheetFormatPr defaultColWidth="9.00390625" defaultRowHeight="13.5"/>
  <sheetData>
    <row r="1" ht="13.5">
      <c r="A1" t="str">
        <f>'ごみ処理の状況'!A1</f>
        <v>ごみ処理の状況</v>
      </c>
    </row>
    <row r="2" spans="2:5" ht="13.5">
      <c r="B2" t="str">
        <f>'ごみ処理の状況'!D4</f>
        <v>可燃ごみ</v>
      </c>
      <c r="C2" t="str">
        <f>'ごみ処理の状況'!G4</f>
        <v>不燃ごみ</v>
      </c>
      <c r="D2" t="str">
        <f>'ごみ処理の状況'!J4</f>
        <v>資源ごみ</v>
      </c>
      <c r="E2" t="s">
        <v>42</v>
      </c>
    </row>
    <row r="3" spans="1:5" ht="13.5">
      <c r="A3" t="str">
        <f>'ごみ処理の状況'!A6</f>
        <v>H18</v>
      </c>
      <c r="B3">
        <f>'ごみ処理の状況'!D6</f>
        <v>11665</v>
      </c>
      <c r="C3">
        <f>'ごみ処理の状況'!G6</f>
        <v>1305</v>
      </c>
      <c r="D3">
        <f>'ごみ処理の状況'!J6</f>
        <v>648</v>
      </c>
      <c r="E3">
        <v>1828</v>
      </c>
    </row>
    <row r="4" spans="1:5" ht="13.5">
      <c r="A4" t="str">
        <f>'ごみ処理の状況'!A7</f>
        <v>H19</v>
      </c>
      <c r="B4">
        <f>'ごみ処理の状況'!D7</f>
        <v>11328</v>
      </c>
      <c r="C4">
        <f>'ごみ処理の状況'!G7</f>
        <v>1126</v>
      </c>
      <c r="D4">
        <f>'ごみ処理の状況'!J7</f>
        <v>702</v>
      </c>
      <c r="E4">
        <v>1745</v>
      </c>
    </row>
    <row r="5" spans="1:5" ht="13.5">
      <c r="A5" t="str">
        <f>'ごみ処理の状況'!A8</f>
        <v>H20</v>
      </c>
      <c r="B5">
        <f>'ごみ処理の状況'!D8</f>
        <v>11239</v>
      </c>
      <c r="C5">
        <f>'ごみ処理の状況'!G8</f>
        <v>1178</v>
      </c>
      <c r="D5">
        <f>'ごみ処理の状況'!J8</f>
        <v>634</v>
      </c>
      <c r="E5">
        <v>1579</v>
      </c>
    </row>
    <row r="6" spans="1:5" ht="13.5">
      <c r="A6" t="str">
        <f>'ごみ処理の状況'!A11</f>
        <v>H21</v>
      </c>
      <c r="B6">
        <f>'ごみ処理の状況'!D11</f>
        <v>11088</v>
      </c>
      <c r="C6">
        <f>'ごみ処理の状況'!G11</f>
        <v>1184</v>
      </c>
      <c r="D6">
        <f>'ごみ処理の状況'!J11</f>
        <v>621</v>
      </c>
      <c r="E6">
        <v>1425</v>
      </c>
    </row>
    <row r="7" spans="1:5" ht="13.5">
      <c r="A7" t="s">
        <v>29</v>
      </c>
      <c r="B7">
        <v>11196</v>
      </c>
      <c r="C7">
        <v>951</v>
      </c>
      <c r="D7">
        <v>692</v>
      </c>
      <c r="E7">
        <v>1349</v>
      </c>
    </row>
    <row r="8" spans="1:5" ht="13.5">
      <c r="A8" t="s">
        <v>30</v>
      </c>
      <c r="B8">
        <v>11364</v>
      </c>
      <c r="C8">
        <v>700</v>
      </c>
      <c r="D8">
        <v>695</v>
      </c>
      <c r="E8">
        <v>1578</v>
      </c>
    </row>
    <row r="9" spans="1:5" ht="13.5">
      <c r="A9" t="s">
        <v>34</v>
      </c>
      <c r="B9">
        <v>11332</v>
      </c>
      <c r="C9">
        <v>800</v>
      </c>
      <c r="D9">
        <v>773</v>
      </c>
      <c r="E9">
        <v>1337</v>
      </c>
    </row>
    <row r="10" spans="1:5" ht="13.5">
      <c r="A10" t="s">
        <v>37</v>
      </c>
      <c r="B10">
        <v>11073</v>
      </c>
      <c r="C10">
        <v>707</v>
      </c>
      <c r="D10">
        <v>827</v>
      </c>
      <c r="E10">
        <v>1142</v>
      </c>
    </row>
    <row r="11" spans="1:5" ht="13.5">
      <c r="A11" t="s">
        <v>39</v>
      </c>
      <c r="B11">
        <v>11107.55</v>
      </c>
      <c r="C11">
        <v>667.26</v>
      </c>
      <c r="D11">
        <v>745.649</v>
      </c>
      <c r="E11">
        <v>999</v>
      </c>
    </row>
    <row r="12" spans="1:5" ht="13.5">
      <c r="A12" t="s">
        <v>40</v>
      </c>
      <c r="B12">
        <v>11013</v>
      </c>
      <c r="C12">
        <v>713</v>
      </c>
      <c r="D12">
        <v>742</v>
      </c>
      <c r="E12">
        <v>984</v>
      </c>
    </row>
    <row r="13" spans="1:5" ht="13.5">
      <c r="A13" t="s">
        <v>65</v>
      </c>
      <c r="B13">
        <v>10888</v>
      </c>
      <c r="C13">
        <v>761</v>
      </c>
      <c r="D13">
        <v>690</v>
      </c>
      <c r="E13">
        <v>914</v>
      </c>
    </row>
    <row r="14" spans="1:5" ht="13.5">
      <c r="A14" t="s">
        <v>80</v>
      </c>
      <c r="B14">
        <v>10877</v>
      </c>
      <c r="C14">
        <v>720</v>
      </c>
      <c r="D14">
        <v>663</v>
      </c>
      <c r="E14">
        <v>814</v>
      </c>
    </row>
    <row r="15" spans="1:5" ht="13.5">
      <c r="A15" t="s">
        <v>82</v>
      </c>
      <c r="B15">
        <f>'ごみ処理の状況'!$D$38</f>
        <v>10787</v>
      </c>
      <c r="C15">
        <f>'ごみ処理の状況'!$G$38</f>
        <v>826</v>
      </c>
      <c r="D15">
        <f>'ごみ処理の状況'!$J$38</f>
        <v>667</v>
      </c>
      <c r="E15">
        <f>'ごみ処理の状況'!$K$38</f>
        <v>810</v>
      </c>
    </row>
    <row r="16" spans="1:5" ht="13.5">
      <c r="A16" t="s">
        <v>84</v>
      </c>
      <c r="B16">
        <f>'分析'!D41</f>
        <v>10992</v>
      </c>
      <c r="C16">
        <f>'分析'!G41</f>
        <v>980</v>
      </c>
      <c r="D16">
        <f>'分析'!J41</f>
        <v>664</v>
      </c>
      <c r="E16">
        <f>'分析'!K41</f>
        <v>742</v>
      </c>
    </row>
    <row r="17" spans="1:5" ht="13.5">
      <c r="A17" t="s">
        <v>86</v>
      </c>
      <c r="B17">
        <f>'分析'!D44</f>
        <v>10910</v>
      </c>
      <c r="C17">
        <f>'分析'!G44</f>
        <v>1290</v>
      </c>
      <c r="D17">
        <f>'分析'!J44</f>
        <v>640</v>
      </c>
      <c r="E17">
        <f>'分析'!K44</f>
        <v>701</v>
      </c>
    </row>
    <row r="18" spans="1:5" ht="13.5">
      <c r="A18" t="s">
        <v>91</v>
      </c>
      <c r="B18">
        <v>10967</v>
      </c>
      <c r="C18">
        <v>1291</v>
      </c>
      <c r="D18">
        <v>615</v>
      </c>
      <c r="E18">
        <v>632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南砺市</dc:creator>
  <cp:keywords/>
  <dc:description/>
  <cp:lastModifiedBy>生活環境課　金田</cp:lastModifiedBy>
  <cp:lastPrinted>2021-09-21T04:11:34Z</cp:lastPrinted>
  <dcterms:created xsi:type="dcterms:W3CDTF">2007-02-23T05:15:31Z</dcterms:created>
  <dcterms:modified xsi:type="dcterms:W3CDTF">2023-03-20T02:49:36Z</dcterms:modified>
  <cp:category/>
  <cp:version/>
  <cp:contentType/>
  <cp:contentStatus/>
</cp:coreProperties>
</file>