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665" yWindow="165" windowWidth="16530" windowHeight="11640"/>
  </bookViews>
  <sheets>
    <sheet name="ごみ処理の状況" sheetId="1" r:id="rId1"/>
    <sheet name="分析" sheetId="3" r:id="rId2"/>
    <sheet name="分析 (2)" sheetId="4" r:id="rId3"/>
    <sheet name="Sheet1" sheetId="2" r:id="rId4"/>
  </sheets>
  <definedNames>
    <definedName name="_xlnm.Print_Area" localSheetId="0">ごみ処理の状況!$A$1:$K$81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<sst xmlns="http://schemas.openxmlformats.org/spreadsheetml/2006/main" xmlns:r="http://schemas.openxmlformats.org/officeDocument/2006/relationships" count="86" uniqueCount="86">
  <si>
    <t>集団資源回収</t>
    <rPh sb="0" eb="2">
      <t>シュウダン</t>
    </rPh>
    <rPh sb="2" eb="4">
      <t>シゲン</t>
    </rPh>
    <rPh sb="4" eb="6">
      <t>カイシュウ</t>
    </rPh>
    <phoneticPr fontId="2"/>
  </si>
  <si>
    <t>計</t>
  </si>
  <si>
    <t>R1</t>
  </si>
  <si>
    <t>H16</t>
  </si>
  <si>
    <t>事業
割合</t>
    <rPh sb="0" eb="2">
      <t>ジギョウ</t>
    </rPh>
    <rPh sb="3" eb="5">
      <t>ワリアイ</t>
    </rPh>
    <phoneticPr fontId="2"/>
  </si>
  <si>
    <t>ごみ処理の状況</t>
  </si>
  <si>
    <t>資源物総量
(資源＋集団)</t>
    <rPh sb="0" eb="2">
      <t>シゲン</t>
    </rPh>
    <rPh sb="2" eb="3">
      <t>ブツ</t>
    </rPh>
    <rPh sb="3" eb="5">
      <t>ソウリョウ</t>
    </rPh>
    <rPh sb="7" eb="9">
      <t>シゲン</t>
    </rPh>
    <rPh sb="10" eb="12">
      <t>シュウダン</t>
    </rPh>
    <phoneticPr fontId="2"/>
  </si>
  <si>
    <t>H17</t>
  </si>
  <si>
    <t>リサイクル率
(資源＋集団)
÷総量</t>
    <rPh sb="5" eb="6">
      <t>リツ</t>
    </rPh>
    <rPh sb="8" eb="10">
      <t>シゲン</t>
    </rPh>
    <rPh sb="11" eb="13">
      <t>シュウダン</t>
    </rPh>
    <rPh sb="16" eb="18">
      <t>ソウリョウ</t>
    </rPh>
    <phoneticPr fontId="2"/>
  </si>
  <si>
    <t>家庭系</t>
    <rPh sb="0" eb="2">
      <t>カテイ</t>
    </rPh>
    <rPh sb="2" eb="3">
      <t>ケイ</t>
    </rPh>
    <phoneticPr fontId="2"/>
  </si>
  <si>
    <t>ごみ処理量</t>
  </si>
  <si>
    <t>資源集団
回収実績</t>
  </si>
  <si>
    <t>年度</t>
    <rPh sb="0" eb="2">
      <t>ネンド</t>
    </rPh>
    <phoneticPr fontId="2"/>
  </si>
  <si>
    <t>不燃ごみ</t>
  </si>
  <si>
    <t>　　南砺リサイクルセンター：福光・城端・井口・平・上平地域</t>
  </si>
  <si>
    <t>可燃ごみ</t>
  </si>
  <si>
    <t>可燃
割合</t>
    <rPh sb="0" eb="2">
      <t>カネン</t>
    </rPh>
    <rPh sb="3" eb="5">
      <t>ワリアイ</t>
    </rPh>
    <phoneticPr fontId="2"/>
  </si>
  <si>
    <t>総数</t>
  </si>
  <si>
    <t>資源ごみ</t>
  </si>
  <si>
    <t>計</t>
    <rPh sb="0" eb="1">
      <t>ケイ</t>
    </rPh>
    <phoneticPr fontId="2"/>
  </si>
  <si>
    <t>一般家庭</t>
  </si>
  <si>
    <t>事業所</t>
  </si>
  <si>
    <t>集団
割合</t>
    <rPh sb="0" eb="2">
      <t>シュウダン</t>
    </rPh>
    <rPh sb="3" eb="5">
      <t>ワリアイ</t>
    </rPh>
    <phoneticPr fontId="2"/>
  </si>
  <si>
    <t>一人当たり
１日あたりの排出量
(g/人・日）</t>
    <rPh sb="0" eb="3">
      <t>ヒトリア</t>
    </rPh>
    <rPh sb="7" eb="8">
      <t>ニチ</t>
    </rPh>
    <rPh sb="12" eb="15">
      <t>ハイシュツリョウ</t>
    </rPh>
    <rPh sb="19" eb="20">
      <t>ニン</t>
    </rPh>
    <rPh sb="21" eb="22">
      <t>ニチ</t>
    </rPh>
    <phoneticPr fontId="2"/>
  </si>
  <si>
    <t>不燃・粗大</t>
  </si>
  <si>
    <t>H15</t>
  </si>
  <si>
    <t>H18</t>
  </si>
  <si>
    <t>全数から</t>
    <rPh sb="0" eb="2">
      <t>ゼンスウ</t>
    </rPh>
    <phoneticPr fontId="2"/>
  </si>
  <si>
    <t>廃棄物総量
(可燃＋不燃)</t>
    <rPh sb="0" eb="3">
      <t>ハイキブツ</t>
    </rPh>
    <rPh sb="3" eb="5">
      <t>ソウリョウ</t>
    </rPh>
    <rPh sb="7" eb="9">
      <t>カネン</t>
    </rPh>
    <rPh sb="10" eb="12">
      <t>フネン</t>
    </rPh>
    <phoneticPr fontId="2"/>
  </si>
  <si>
    <t>資料：市民協働部生活環境課</t>
    <rPh sb="3" eb="5">
      <t>シミン</t>
    </rPh>
    <rPh sb="5" eb="7">
      <t>キョウドウ</t>
    </rPh>
    <rPh sb="7" eb="8">
      <t>ブ</t>
    </rPh>
    <rPh sb="8" eb="10">
      <t>セイカツ</t>
    </rPh>
    <rPh sb="10" eb="12">
      <t>カンキョウ</t>
    </rPh>
    <rPh sb="12" eb="13">
      <t>カ</t>
    </rPh>
    <phoneticPr fontId="2"/>
  </si>
  <si>
    <t>-</t>
  </si>
  <si>
    <t>H28</t>
  </si>
  <si>
    <t>人口</t>
    <rPh sb="0" eb="2">
      <t>ジンコウ</t>
    </rPh>
    <phoneticPr fontId="2"/>
  </si>
  <si>
    <t>クリーンセンターとなみ</t>
  </si>
  <si>
    <t>資源
割合</t>
    <rPh sb="0" eb="2">
      <t>シゲン</t>
    </rPh>
    <rPh sb="3" eb="5">
      <t>ワリアイ</t>
    </rPh>
    <phoneticPr fontId="2"/>
  </si>
  <si>
    <t>＊人口世帯数は行革マネジメントシートの数値より</t>
    <rPh sb="1" eb="3">
      <t>ジンコウ</t>
    </rPh>
    <rPh sb="3" eb="5">
      <t>セタイ</t>
    </rPh>
    <rPh sb="5" eb="6">
      <t>スウ</t>
    </rPh>
    <rPh sb="7" eb="9">
      <t>ギョウカク</t>
    </rPh>
    <rPh sb="19" eb="21">
      <t>スウチ</t>
    </rPh>
    <phoneticPr fontId="2"/>
  </si>
  <si>
    <t>南砺リサイクルセンター</t>
  </si>
  <si>
    <t>H19</t>
  </si>
  <si>
    <t>資源ごみから</t>
    <rPh sb="0" eb="2">
      <t>シゲン</t>
    </rPh>
    <phoneticPr fontId="2"/>
  </si>
  <si>
    <t>持込み
瓦礫類</t>
  </si>
  <si>
    <t>世帯</t>
    <rPh sb="0" eb="2">
      <t>セタイ</t>
    </rPh>
    <phoneticPr fontId="2"/>
  </si>
  <si>
    <t>H20</t>
  </si>
  <si>
    <t>種別</t>
    <rPh sb="0" eb="2">
      <t>シュベツ</t>
    </rPh>
    <phoneticPr fontId="2"/>
  </si>
  <si>
    <t>H21</t>
  </si>
  <si>
    <t>注：クリーンセンターとなみ：福野・井波・利賀地域</t>
  </si>
  <si>
    <t>(ｔ)</t>
  </si>
  <si>
    <t>H24</t>
  </si>
  <si>
    <t>可燃ごみ（一般家庭）から</t>
    <rPh sb="0" eb="2">
      <t>カネン</t>
    </rPh>
    <rPh sb="5" eb="7">
      <t>イッパン</t>
    </rPh>
    <rPh sb="7" eb="9">
      <t>カテイ</t>
    </rPh>
    <phoneticPr fontId="2"/>
  </si>
  <si>
    <t>H22</t>
  </si>
  <si>
    <t>一人当たり
排出量
(kg/人）</t>
    <rPh sb="0" eb="3">
      <t>ヒトリア</t>
    </rPh>
    <rPh sb="6" eb="9">
      <t>ハイシュツリョウ</t>
    </rPh>
    <rPh sb="14" eb="15">
      <t>ニン</t>
    </rPh>
    <phoneticPr fontId="2"/>
  </si>
  <si>
    <t>H23</t>
  </si>
  <si>
    <t>H25</t>
  </si>
  <si>
    <t>＊数値は四捨五入</t>
    <rPh sb="1" eb="3">
      <t>スウチ</t>
    </rPh>
    <rPh sb="4" eb="8">
      <t>シシャゴニュウ</t>
    </rPh>
    <phoneticPr fontId="2"/>
  </si>
  <si>
    <t>H26</t>
  </si>
  <si>
    <t>事業系</t>
    <rPh sb="0" eb="2">
      <t>ジギョウ</t>
    </rPh>
    <rPh sb="2" eb="3">
      <t>ケイ</t>
    </rPh>
    <phoneticPr fontId="2"/>
  </si>
  <si>
    <t>H27</t>
  </si>
  <si>
    <t>不燃
割合</t>
    <rPh sb="0" eb="2">
      <t>フネン</t>
    </rPh>
    <rPh sb="3" eb="5">
      <t>ワリアイ</t>
    </rPh>
    <phoneticPr fontId="2"/>
  </si>
  <si>
    <t>R2</t>
  </si>
  <si>
    <t>＊資源は小型家電のぞく（となみ）、パソコン除く（なんと）</t>
    <rPh sb="1" eb="3">
      <t>シゲン</t>
    </rPh>
    <rPh sb="4" eb="6">
      <t>コガタ</t>
    </rPh>
    <rPh sb="6" eb="8">
      <t>カデン</t>
    </rPh>
    <rPh sb="21" eb="22">
      <t>ノゾ</t>
    </rPh>
    <phoneticPr fontId="2"/>
  </si>
  <si>
    <t>＊不燃・粗大ごみに小型家電（となみ）、パソコン（なんと）含む</t>
    <rPh sb="1" eb="3">
      <t>フネン</t>
    </rPh>
    <rPh sb="4" eb="6">
      <t>ソダイ</t>
    </rPh>
    <rPh sb="9" eb="11">
      <t>コガタ</t>
    </rPh>
    <rPh sb="11" eb="13">
      <t>カデン</t>
    </rPh>
    <rPh sb="28" eb="29">
      <t>フク</t>
    </rPh>
    <phoneticPr fontId="2"/>
  </si>
  <si>
    <t>家庭
割合</t>
    <rPh sb="0" eb="2">
      <t>カテイ</t>
    </rPh>
    <rPh sb="3" eb="5">
      <t>ワリアイ</t>
    </rPh>
    <phoneticPr fontId="2"/>
  </si>
  <si>
    <t>世帯あたり
排出量
（kg/世帯）</t>
    <rPh sb="0" eb="2">
      <t>セタイ</t>
    </rPh>
    <rPh sb="6" eb="8">
      <t>ハイシュツ</t>
    </rPh>
    <rPh sb="8" eb="9">
      <t>リョウ</t>
    </rPh>
    <rPh sb="14" eb="16">
      <t>セタイ</t>
    </rPh>
    <phoneticPr fontId="2"/>
  </si>
  <si>
    <t>可燃構成比</t>
    <rPh sb="0" eb="2">
      <t>カネン</t>
    </rPh>
    <rPh sb="2" eb="5">
      <t>コウセイヒ</t>
    </rPh>
    <phoneticPr fontId="2"/>
  </si>
  <si>
    <t>不燃構成比</t>
    <rPh sb="0" eb="2">
      <t>フネン</t>
    </rPh>
    <rPh sb="2" eb="5">
      <t>コウセイヒ</t>
    </rPh>
    <phoneticPr fontId="2"/>
  </si>
  <si>
    <t>世帯当たり
１日あたりの排出量
(g/世帯・日）</t>
    <rPh sb="0" eb="2">
      <t>セタイ</t>
    </rPh>
    <rPh sb="2" eb="3">
      <t>ア</t>
    </rPh>
    <rPh sb="7" eb="8">
      <t>ニチ</t>
    </rPh>
    <rPh sb="12" eb="15">
      <t>ハイシュツリョウ</t>
    </rPh>
    <rPh sb="19" eb="21">
      <t>セタイ</t>
    </rPh>
    <rPh sb="22" eb="23">
      <t>ニチ</t>
    </rPh>
    <phoneticPr fontId="2"/>
  </si>
  <si>
    <t>不燃・粗大
割合</t>
    <rPh sb="0" eb="2">
      <t>フネン</t>
    </rPh>
    <rPh sb="3" eb="5">
      <t>ソダイ</t>
    </rPh>
    <rPh sb="6" eb="8">
      <t>ワリアイ</t>
    </rPh>
    <phoneticPr fontId="2"/>
  </si>
  <si>
    <t>廃棄物率
(可燃＋不燃)
÷全数</t>
    <rPh sb="0" eb="3">
      <t>ハイキブツ</t>
    </rPh>
    <rPh sb="3" eb="4">
      <t>リツ</t>
    </rPh>
    <rPh sb="6" eb="8">
      <t>カネン</t>
    </rPh>
    <rPh sb="9" eb="11">
      <t>フネン</t>
    </rPh>
    <rPh sb="14" eb="16">
      <t>ゼンスウ</t>
    </rPh>
    <phoneticPr fontId="2"/>
  </si>
  <si>
    <t>持込み
瓦礫類
割合</t>
    <rPh sb="0" eb="2">
      <t>モチコ</t>
    </rPh>
    <rPh sb="4" eb="6">
      <t>ガレキ</t>
    </rPh>
    <rPh sb="6" eb="7">
      <t>ルイ</t>
    </rPh>
    <rPh sb="8" eb="10">
      <t>ワリアイ</t>
    </rPh>
    <phoneticPr fontId="2"/>
  </si>
  <si>
    <t>廃棄物構成比</t>
    <rPh sb="0" eb="3">
      <t>ハイキブツ</t>
    </rPh>
    <rPh sb="3" eb="6">
      <t>コウセイヒ</t>
    </rPh>
    <phoneticPr fontId="2"/>
  </si>
  <si>
    <t>資源物構成比</t>
    <rPh sb="0" eb="2">
      <t>シゲン</t>
    </rPh>
    <rPh sb="2" eb="3">
      <t>ブツ</t>
    </rPh>
    <rPh sb="3" eb="6">
      <t>コウセイヒ</t>
    </rPh>
    <phoneticPr fontId="2"/>
  </si>
  <si>
    <t>全数
(総数+集団)</t>
    <rPh sb="0" eb="2">
      <t>ゼンスウ</t>
    </rPh>
    <rPh sb="4" eb="6">
      <t>ソウスウ</t>
    </rPh>
    <rPh sb="7" eb="9">
      <t>シュウダン</t>
    </rPh>
    <phoneticPr fontId="2"/>
  </si>
  <si>
    <t>不燃ごみから</t>
    <rPh sb="0" eb="2">
      <t>フネン</t>
    </rPh>
    <phoneticPr fontId="2"/>
  </si>
  <si>
    <t>資源ゴミを除いた</t>
    <rPh sb="0" eb="2">
      <t>シゲン</t>
    </rPh>
    <rPh sb="5" eb="6">
      <t>ノゾ</t>
    </rPh>
    <phoneticPr fontId="2"/>
  </si>
  <si>
    <t>H29</t>
  </si>
  <si>
    <t>H30</t>
  </si>
  <si>
    <t>H31(R.1)</t>
  </si>
  <si>
    <t>R.2</t>
  </si>
  <si>
    <t>R3</t>
  </si>
  <si>
    <t>R.３</t>
  </si>
  <si>
    <t>R4</t>
  </si>
  <si>
    <t>R.4</t>
  </si>
  <si>
    <t>R5</t>
  </si>
  <si>
    <t>R.5</t>
  </si>
  <si>
    <t>　（年度末時点）</t>
    <rPh sb="2" eb="5">
      <t>ネンドマツ</t>
    </rPh>
    <rPh sb="5" eb="7">
      <t>ジテン</t>
    </rPh>
    <phoneticPr fontId="2"/>
  </si>
  <si>
    <t>R6</t>
  </si>
  <si>
    <t>R.6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</si>
</sst>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);[Red]\(#,##0\)"/>
    <numFmt numFmtId="177" formatCode="#,##0;&quot;△ &quot;#,##0"/>
    <numFmt numFmtId="178" formatCode="0_);[Red]\(0\)"/>
    <numFmt numFmtId="179" formatCode="0.0_ "/>
  </numFmts>
  <fonts count="14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rgb="FFFF0000"/>
      <name val="ＭＳ Ｐ明朝"/>
      <family val="1"/>
    </font>
    <font>
      <b/>
      <sz val="11"/>
      <color auto="1"/>
      <name val="ＭＳ Ｐ明朝"/>
      <family val="1"/>
    </font>
    <font>
      <sz val="11"/>
      <color auto="1"/>
      <name val="ＭＳ 明朝"/>
      <family val="1"/>
    </font>
    <font>
      <sz val="11"/>
      <color auto="1"/>
      <name val="DejaVu Sans"/>
      <family val="2"/>
    </font>
    <font>
      <sz val="11"/>
      <color indexed="9"/>
      <name val="ＭＳ Ｐ明朝"/>
      <family val="1"/>
    </font>
    <font>
      <sz val="11"/>
      <color theme="1"/>
      <name val="ＭＳ Ｐ明朝"/>
      <family val="1"/>
    </font>
    <font>
      <sz val="11"/>
      <color auto="1"/>
      <name val="メイリオ"/>
      <family val="3"/>
    </font>
    <font>
      <sz val="11"/>
      <color rgb="FFFF0000"/>
      <name val="メイリオ"/>
      <family val="3"/>
    </font>
    <font>
      <b/>
      <sz val="11"/>
      <color auto="1"/>
      <name val="メイリオ"/>
      <family val="3"/>
    </font>
    <font>
      <sz val="11"/>
      <color indexed="9"/>
      <name val="メイリオ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/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176" fontId="1" fillId="0" borderId="0" applyBorder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78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38" fontId="3" fillId="0" borderId="0" xfId="2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>
      <alignment vertical="center"/>
    </xf>
    <xf numFmtId="38" fontId="3" fillId="0" borderId="2" xfId="2" applyFont="1" applyBorder="1">
      <alignment vertical="center"/>
    </xf>
    <xf numFmtId="38" fontId="3" fillId="0" borderId="5" xfId="2" applyFont="1" applyBorder="1">
      <alignment vertical="center"/>
    </xf>
    <xf numFmtId="176" fontId="3" fillId="0" borderId="4" xfId="0" applyNumberFormat="1" applyFont="1" applyBorder="1" applyAlignment="1">
      <alignment vertical="center" shrinkToFit="1"/>
    </xf>
    <xf numFmtId="38" fontId="3" fillId="0" borderId="2" xfId="2" applyFont="1" applyFill="1" applyBorder="1" applyAlignment="1">
      <alignment vertical="center"/>
    </xf>
    <xf numFmtId="38" fontId="3" fillId="0" borderId="5" xfId="2" applyFont="1" applyBorder="1" applyAlignment="1">
      <alignment vertical="center"/>
    </xf>
    <xf numFmtId="38" fontId="3" fillId="0" borderId="0" xfId="2" applyFont="1" applyBorder="1">
      <alignment vertical="center"/>
    </xf>
    <xf numFmtId="0" fontId="6" fillId="0" borderId="0" xfId="0" applyFont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38" fontId="3" fillId="0" borderId="10" xfId="2" applyFont="1" applyBorder="1">
      <alignment vertical="center"/>
    </xf>
    <xf numFmtId="176" fontId="7" fillId="0" borderId="0" xfId="1" applyFont="1" applyBorder="1" applyAlignment="1" applyProtection="1">
      <alignment vertical="center"/>
    </xf>
    <xf numFmtId="176" fontId="7" fillId="0" borderId="11" xfId="1" applyFont="1" applyBorder="1" applyAlignment="1" applyProtection="1">
      <alignment vertical="center"/>
    </xf>
    <xf numFmtId="0" fontId="8" fillId="0" borderId="0" xfId="0" applyFont="1" applyBorder="1" applyAlignment="1">
      <alignment horizontal="left" vertical="center"/>
    </xf>
    <xf numFmtId="176" fontId="8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14" xfId="0" applyNumberFormat="1" applyFont="1" applyBorder="1">
      <alignment vertical="center"/>
    </xf>
    <xf numFmtId="38" fontId="3" fillId="0" borderId="15" xfId="2" applyFont="1" applyBorder="1">
      <alignment vertical="center"/>
    </xf>
    <xf numFmtId="38" fontId="3" fillId="0" borderId="16" xfId="2" applyFont="1" applyBorder="1">
      <alignment vertical="center"/>
    </xf>
    <xf numFmtId="177" fontId="3" fillId="0" borderId="15" xfId="2" applyNumberFormat="1" applyFont="1" applyBorder="1">
      <alignment vertical="center"/>
    </xf>
    <xf numFmtId="177" fontId="3" fillId="0" borderId="16" xfId="2" applyNumberFormat="1" applyFont="1" applyBorder="1">
      <alignment vertical="center"/>
    </xf>
    <xf numFmtId="177" fontId="3" fillId="0" borderId="15" xfId="2" applyNumberFormat="1" applyFont="1" applyFill="1" applyBorder="1" applyAlignment="1">
      <alignment vertical="center"/>
    </xf>
    <xf numFmtId="177" fontId="3" fillId="0" borderId="16" xfId="2" applyNumberFormat="1" applyFont="1" applyBorder="1" applyAlignment="1">
      <alignment vertical="center"/>
    </xf>
    <xf numFmtId="177" fontId="3" fillId="0" borderId="0" xfId="2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6" fontId="3" fillId="0" borderId="20" xfId="0" applyNumberFormat="1" applyFont="1" applyBorder="1" applyAlignment="1">
      <alignment horizontal="right" vertical="center"/>
    </xf>
    <xf numFmtId="176" fontId="3" fillId="0" borderId="21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7" fontId="3" fillId="0" borderId="22" xfId="0" applyNumberFormat="1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right" vertical="center"/>
    </xf>
    <xf numFmtId="38" fontId="3" fillId="0" borderId="26" xfId="2" applyFont="1" applyBorder="1">
      <alignment vertical="center"/>
    </xf>
    <xf numFmtId="38" fontId="3" fillId="0" borderId="27" xfId="2" applyFont="1" applyBorder="1">
      <alignment vertical="center"/>
    </xf>
    <xf numFmtId="177" fontId="3" fillId="0" borderId="26" xfId="2" applyNumberFormat="1" applyFont="1" applyBorder="1">
      <alignment vertical="center"/>
    </xf>
    <xf numFmtId="177" fontId="3" fillId="0" borderId="27" xfId="2" applyNumberFormat="1" applyFont="1" applyBorder="1">
      <alignment vertical="center"/>
    </xf>
    <xf numFmtId="177" fontId="3" fillId="0" borderId="26" xfId="2" applyNumberFormat="1" applyFont="1" applyFill="1" applyBorder="1" applyAlignment="1">
      <alignment vertical="center"/>
    </xf>
    <xf numFmtId="177" fontId="3" fillId="0" borderId="27" xfId="2" applyNumberFormat="1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76" fontId="3" fillId="0" borderId="30" xfId="0" applyNumberFormat="1" applyFont="1" applyBorder="1">
      <alignment vertical="center"/>
    </xf>
    <xf numFmtId="38" fontId="3" fillId="0" borderId="31" xfId="2" applyFont="1" applyBorder="1">
      <alignment vertical="center"/>
    </xf>
    <xf numFmtId="38" fontId="3" fillId="0" borderId="32" xfId="2" applyFont="1" applyBorder="1">
      <alignment vertical="center"/>
    </xf>
    <xf numFmtId="177" fontId="3" fillId="0" borderId="31" xfId="2" applyNumberFormat="1" applyFont="1" applyBorder="1">
      <alignment vertical="center"/>
    </xf>
    <xf numFmtId="177" fontId="3" fillId="0" borderId="32" xfId="2" applyNumberFormat="1" applyFont="1" applyBorder="1">
      <alignment vertical="center"/>
    </xf>
    <xf numFmtId="177" fontId="3" fillId="0" borderId="31" xfId="2" applyNumberFormat="1" applyFont="1" applyFill="1" applyBorder="1" applyAlignment="1">
      <alignment vertical="center"/>
    </xf>
    <xf numFmtId="177" fontId="3" fillId="0" borderId="32" xfId="2" applyNumberFormat="1" applyFont="1" applyBorder="1" applyAlignment="1">
      <alignment vertical="center"/>
    </xf>
    <xf numFmtId="176" fontId="3" fillId="0" borderId="20" xfId="0" applyNumberFormat="1" applyFont="1" applyBorder="1">
      <alignment vertical="center"/>
    </xf>
    <xf numFmtId="176" fontId="3" fillId="0" borderId="25" xfId="0" applyNumberFormat="1" applyFont="1" applyBorder="1">
      <alignment vertical="center"/>
    </xf>
    <xf numFmtId="0" fontId="3" fillId="0" borderId="26" xfId="2" applyNumberFormat="1" applyFont="1" applyBorder="1" applyAlignment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176" fontId="3" fillId="0" borderId="35" xfId="0" applyNumberFormat="1" applyFont="1" applyBorder="1">
      <alignment vertical="center"/>
    </xf>
    <xf numFmtId="38" fontId="3" fillId="0" borderId="36" xfId="2" applyFont="1" applyBorder="1">
      <alignment vertical="center"/>
    </xf>
    <xf numFmtId="38" fontId="3" fillId="0" borderId="37" xfId="2" applyFont="1" applyBorder="1">
      <alignment vertical="center"/>
    </xf>
    <xf numFmtId="177" fontId="3" fillId="0" borderId="36" xfId="2" applyNumberFormat="1" applyFont="1" applyBorder="1">
      <alignment vertical="center"/>
    </xf>
    <xf numFmtId="177" fontId="3" fillId="0" borderId="0" xfId="0" applyNumberFormat="1" applyFont="1">
      <alignment vertical="center"/>
    </xf>
    <xf numFmtId="0" fontId="3" fillId="0" borderId="0" xfId="0" applyFont="1" applyAlignment="1">
      <alignment horizontal="right"/>
    </xf>
    <xf numFmtId="0" fontId="3" fillId="0" borderId="3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right"/>
    </xf>
    <xf numFmtId="38" fontId="3" fillId="0" borderId="15" xfId="2" applyFont="1" applyBorder="1" applyAlignment="1">
      <alignment horizontal="right"/>
    </xf>
    <xf numFmtId="38" fontId="3" fillId="0" borderId="16" xfId="2" applyFont="1" applyBorder="1" applyAlignment="1">
      <alignment horizontal="right" vertical="center"/>
    </xf>
    <xf numFmtId="177" fontId="3" fillId="0" borderId="15" xfId="2" applyNumberFormat="1" applyFont="1" applyBorder="1" applyAlignment="1">
      <alignment horizontal="right"/>
    </xf>
    <xf numFmtId="177" fontId="3" fillId="0" borderId="15" xfId="2" applyNumberFormat="1" applyFont="1" applyBorder="1" applyAlignment="1">
      <alignment horizontal="right" vertical="center"/>
    </xf>
    <xf numFmtId="38" fontId="3" fillId="0" borderId="15" xfId="2" applyFont="1" applyBorder="1" applyAlignment="1">
      <alignment horizontal="right" vertical="center"/>
    </xf>
    <xf numFmtId="177" fontId="3" fillId="0" borderId="16" xfId="2" applyNumberFormat="1" applyFont="1" applyBorder="1" applyAlignment="1">
      <alignment horizontal="right" vertical="center"/>
    </xf>
    <xf numFmtId="177" fontId="4" fillId="0" borderId="15" xfId="2" applyNumberFormat="1" applyFont="1" applyFill="1" applyBorder="1" applyAlignment="1">
      <alignment horizontal="right"/>
    </xf>
    <xf numFmtId="177" fontId="4" fillId="0" borderId="15" xfId="2" applyNumberFormat="1" applyFont="1" applyFill="1" applyBorder="1" applyAlignment="1">
      <alignment horizontal="right" vertical="center"/>
    </xf>
    <xf numFmtId="177" fontId="9" fillId="0" borderId="15" xfId="2" applyNumberFormat="1" applyFont="1" applyFill="1" applyBorder="1" applyAlignment="1">
      <alignment horizontal="right" vertical="center"/>
    </xf>
    <xf numFmtId="177" fontId="3" fillId="0" borderId="0" xfId="2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38" fontId="10" fillId="0" borderId="0" xfId="2" applyFont="1" applyAlignme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/>
    </xf>
    <xf numFmtId="176" fontId="10" fillId="0" borderId="4" xfId="0" applyNumberFormat="1" applyFont="1" applyBorder="1" applyAlignment="1">
      <alignment vertical="center"/>
    </xf>
    <xf numFmtId="38" fontId="10" fillId="0" borderId="2" xfId="2" applyFont="1" applyBorder="1" applyAlignment="1">
      <alignment vertical="center"/>
    </xf>
    <xf numFmtId="38" fontId="10" fillId="0" borderId="5" xfId="2" applyFont="1" applyBorder="1" applyAlignment="1">
      <alignment vertical="center"/>
    </xf>
    <xf numFmtId="176" fontId="10" fillId="0" borderId="39" xfId="0" applyNumberFormat="1" applyFont="1" applyFill="1" applyBorder="1" applyAlignment="1">
      <alignment vertical="center"/>
    </xf>
    <xf numFmtId="176" fontId="10" fillId="0" borderId="4" xfId="0" applyNumberFormat="1" applyFont="1" applyBorder="1">
      <alignment vertical="center"/>
    </xf>
    <xf numFmtId="38" fontId="10" fillId="0" borderId="2" xfId="2" applyFont="1" applyFill="1" applyBorder="1">
      <alignment vertical="center"/>
    </xf>
    <xf numFmtId="38" fontId="10" fillId="0" borderId="5" xfId="2" applyFont="1" applyBorder="1">
      <alignment vertical="center"/>
    </xf>
    <xf numFmtId="176" fontId="10" fillId="0" borderId="4" xfId="0" applyNumberFormat="1" applyFont="1" applyBorder="1" applyAlignment="1">
      <alignment vertical="center" shrinkToFit="1"/>
    </xf>
    <xf numFmtId="0" fontId="10" fillId="0" borderId="6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176" fontId="10" fillId="0" borderId="9" xfId="0" applyNumberFormat="1" applyFont="1" applyBorder="1" applyAlignment="1">
      <alignment horizontal="center" vertical="center"/>
    </xf>
    <xf numFmtId="38" fontId="10" fillId="0" borderId="0" xfId="2" applyFont="1" applyBorder="1" applyAlignment="1">
      <alignment vertical="center"/>
    </xf>
    <xf numFmtId="38" fontId="10" fillId="0" borderId="10" xfId="2" applyFont="1" applyBorder="1" applyAlignment="1">
      <alignment vertical="center"/>
    </xf>
    <xf numFmtId="176" fontId="10" fillId="0" borderId="40" xfId="0" applyNumberFormat="1" applyFont="1" applyFill="1" applyBorder="1" applyAlignment="1">
      <alignment horizontal="center" vertical="center"/>
    </xf>
    <xf numFmtId="38" fontId="10" fillId="0" borderId="0" xfId="2" applyFont="1" applyFill="1" applyBorder="1">
      <alignment vertical="center"/>
    </xf>
    <xf numFmtId="38" fontId="10" fillId="0" borderId="10" xfId="2" applyFont="1" applyBorder="1">
      <alignment vertical="center"/>
    </xf>
    <xf numFmtId="176" fontId="10" fillId="0" borderId="41" xfId="0" applyNumberFormat="1" applyFont="1" applyBorder="1" applyAlignment="1">
      <alignment horizontal="center" vertical="center"/>
    </xf>
    <xf numFmtId="38" fontId="10" fillId="0" borderId="7" xfId="2" applyFont="1" applyFill="1" applyBorder="1" applyAlignment="1">
      <alignment vertical="center" shrinkToFit="1"/>
    </xf>
    <xf numFmtId="38" fontId="10" fillId="0" borderId="42" xfId="2" applyFont="1" applyBorder="1" applyAlignment="1">
      <alignment vertical="center" shrinkToFit="1"/>
    </xf>
    <xf numFmtId="0" fontId="13" fillId="0" borderId="0" xfId="0" applyFont="1" applyBorder="1" applyAlignment="1">
      <alignment horizontal="left" vertical="center"/>
    </xf>
    <xf numFmtId="176" fontId="13" fillId="0" borderId="0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vertical="center"/>
    </xf>
    <xf numFmtId="38" fontId="10" fillId="0" borderId="15" xfId="2" applyFont="1" applyBorder="1" applyAlignment="1">
      <alignment vertical="center"/>
    </xf>
    <xf numFmtId="38" fontId="10" fillId="0" borderId="16" xfId="2" applyFont="1" applyBorder="1" applyAlignment="1">
      <alignment vertical="center"/>
    </xf>
    <xf numFmtId="177" fontId="10" fillId="0" borderId="15" xfId="2" applyNumberFormat="1" applyFont="1" applyBorder="1" applyAlignment="1">
      <alignment vertical="center"/>
    </xf>
    <xf numFmtId="177" fontId="10" fillId="0" borderId="16" xfId="2" applyNumberFormat="1" applyFont="1" applyBorder="1" applyAlignment="1">
      <alignment vertical="center"/>
    </xf>
    <xf numFmtId="176" fontId="10" fillId="0" borderId="43" xfId="0" applyNumberFormat="1" applyFont="1" applyFill="1" applyBorder="1" applyAlignment="1">
      <alignment vertical="center"/>
    </xf>
    <xf numFmtId="176" fontId="10" fillId="0" borderId="14" xfId="0" applyNumberFormat="1" applyFont="1" applyBorder="1">
      <alignment vertical="center"/>
    </xf>
    <xf numFmtId="177" fontId="10" fillId="0" borderId="15" xfId="2" applyNumberFormat="1" applyFont="1" applyFill="1" applyBorder="1">
      <alignment vertical="center"/>
    </xf>
    <xf numFmtId="177" fontId="10" fillId="0" borderId="16" xfId="2" applyNumberFormat="1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1" xfId="0" applyNumberFormat="1" applyFont="1" applyBorder="1" applyAlignment="1">
      <alignment vertical="center"/>
    </xf>
    <xf numFmtId="176" fontId="10" fillId="0" borderId="22" xfId="0" applyNumberFormat="1" applyFont="1" applyBorder="1" applyAlignment="1">
      <alignment vertical="center"/>
    </xf>
    <xf numFmtId="177" fontId="10" fillId="0" borderId="21" xfId="0" applyNumberFormat="1" applyFont="1" applyBorder="1" applyAlignment="1">
      <alignment vertical="center"/>
    </xf>
    <xf numFmtId="177" fontId="10" fillId="0" borderId="22" xfId="0" applyNumberFormat="1" applyFont="1" applyBorder="1" applyAlignment="1">
      <alignment vertical="center"/>
    </xf>
    <xf numFmtId="176" fontId="10" fillId="0" borderId="18" xfId="0" applyNumberFormat="1" applyFont="1" applyFill="1" applyBorder="1" applyAlignment="1">
      <alignment horizontal="right" vertical="center"/>
    </xf>
    <xf numFmtId="177" fontId="10" fillId="0" borderId="21" xfId="0" applyNumberFormat="1" applyFont="1" applyFill="1" applyBorder="1">
      <alignment vertical="center"/>
    </xf>
    <xf numFmtId="177" fontId="10" fillId="0" borderId="22" xfId="0" applyNumberFormat="1" applyFont="1" applyBorder="1">
      <alignment vertical="center"/>
    </xf>
    <xf numFmtId="176" fontId="10" fillId="0" borderId="14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76" fontId="10" fillId="0" borderId="25" xfId="0" applyNumberFormat="1" applyFont="1" applyBorder="1" applyAlignment="1">
      <alignment horizontal="right" vertical="center"/>
    </xf>
    <xf numFmtId="38" fontId="10" fillId="0" borderId="26" xfId="2" applyFont="1" applyBorder="1" applyAlignment="1">
      <alignment vertical="center"/>
    </xf>
    <xf numFmtId="38" fontId="10" fillId="0" borderId="27" xfId="2" applyFont="1" applyBorder="1" applyAlignment="1">
      <alignment vertical="center"/>
    </xf>
    <xf numFmtId="177" fontId="10" fillId="0" borderId="26" xfId="2" applyNumberFormat="1" applyFont="1" applyBorder="1" applyAlignment="1">
      <alignment vertical="center"/>
    </xf>
    <xf numFmtId="177" fontId="10" fillId="0" borderId="27" xfId="2" applyNumberFormat="1" applyFont="1" applyBorder="1" applyAlignment="1">
      <alignment vertical="center"/>
    </xf>
    <xf numFmtId="176" fontId="10" fillId="0" borderId="44" xfId="0" applyNumberFormat="1" applyFont="1" applyFill="1" applyBorder="1" applyAlignment="1">
      <alignment horizontal="right" vertical="center"/>
    </xf>
    <xf numFmtId="177" fontId="10" fillId="0" borderId="26" xfId="2" applyNumberFormat="1" applyFont="1" applyFill="1" applyBorder="1">
      <alignment vertical="center"/>
    </xf>
    <xf numFmtId="177" fontId="10" fillId="0" borderId="27" xfId="2" applyNumberFormat="1" applyFont="1" applyBorder="1">
      <alignment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176" fontId="10" fillId="0" borderId="30" xfId="0" applyNumberFormat="1" applyFont="1" applyBorder="1" applyAlignment="1">
      <alignment vertical="center"/>
    </xf>
    <xf numFmtId="38" fontId="10" fillId="0" borderId="31" xfId="2" applyFont="1" applyBorder="1" applyAlignment="1">
      <alignment vertical="center"/>
    </xf>
    <xf numFmtId="38" fontId="10" fillId="0" borderId="32" xfId="2" applyFont="1" applyBorder="1" applyAlignment="1">
      <alignment vertical="center"/>
    </xf>
    <xf numFmtId="177" fontId="10" fillId="0" borderId="31" xfId="2" applyNumberFormat="1" applyFont="1" applyBorder="1" applyAlignment="1">
      <alignment vertical="center"/>
    </xf>
    <xf numFmtId="177" fontId="10" fillId="0" borderId="32" xfId="2" applyNumberFormat="1" applyFont="1" applyBorder="1" applyAlignment="1">
      <alignment vertical="center"/>
    </xf>
    <xf numFmtId="176" fontId="10" fillId="0" borderId="28" xfId="0" applyNumberFormat="1" applyFont="1" applyFill="1" applyBorder="1" applyAlignment="1">
      <alignment vertical="center"/>
    </xf>
    <xf numFmtId="176" fontId="10" fillId="0" borderId="30" xfId="0" applyNumberFormat="1" applyFont="1" applyBorder="1">
      <alignment vertical="center"/>
    </xf>
    <xf numFmtId="177" fontId="10" fillId="0" borderId="31" xfId="2" applyNumberFormat="1" applyFont="1" applyFill="1" applyBorder="1">
      <alignment vertical="center"/>
    </xf>
    <xf numFmtId="177" fontId="10" fillId="0" borderId="32" xfId="2" applyNumberFormat="1" applyFont="1" applyBorder="1">
      <alignment vertical="center"/>
    </xf>
    <xf numFmtId="176" fontId="10" fillId="0" borderId="20" xfId="0" applyNumberFormat="1" applyFont="1" applyBorder="1" applyAlignment="1">
      <alignment vertical="center"/>
    </xf>
    <xf numFmtId="176" fontId="10" fillId="0" borderId="25" xfId="0" applyNumberFormat="1" applyFont="1" applyBorder="1" applyAlignment="1">
      <alignment vertical="center"/>
    </xf>
    <xf numFmtId="0" fontId="10" fillId="0" borderId="26" xfId="2" applyNumberFormat="1" applyFont="1" applyBorder="1" applyAlignment="1">
      <alignment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176" fontId="10" fillId="0" borderId="35" xfId="0" applyNumberFormat="1" applyFont="1" applyBorder="1" applyAlignment="1">
      <alignment vertical="center"/>
    </xf>
    <xf numFmtId="38" fontId="10" fillId="0" borderId="36" xfId="2" applyFont="1" applyBorder="1" applyAlignment="1">
      <alignment vertical="center"/>
    </xf>
    <xf numFmtId="38" fontId="10" fillId="0" borderId="37" xfId="2" applyFont="1" applyBorder="1" applyAlignment="1">
      <alignment vertical="center"/>
    </xf>
    <xf numFmtId="177" fontId="10" fillId="0" borderId="36" xfId="2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4" xfId="0" applyNumberFormat="1" applyFont="1" applyBorder="1" applyAlignment="1">
      <alignment horizontal="right" vertical="center"/>
    </xf>
    <xf numFmtId="38" fontId="10" fillId="0" borderId="2" xfId="2" applyFont="1" applyBorder="1" applyAlignment="1">
      <alignment horizontal="right" vertical="center"/>
    </xf>
    <xf numFmtId="38" fontId="10" fillId="0" borderId="5" xfId="2" applyFont="1" applyBorder="1" applyAlignment="1">
      <alignment horizontal="right" vertical="center"/>
    </xf>
    <xf numFmtId="177" fontId="10" fillId="0" borderId="2" xfId="2" applyNumberFormat="1" applyFont="1" applyBorder="1" applyAlignment="1">
      <alignment horizontal="right" vertical="center"/>
    </xf>
    <xf numFmtId="177" fontId="10" fillId="0" borderId="5" xfId="2" applyNumberFormat="1" applyFont="1" applyBorder="1" applyAlignment="1">
      <alignment horizontal="right" vertical="center"/>
    </xf>
    <xf numFmtId="177" fontId="10" fillId="0" borderId="15" xfId="2" applyNumberFormat="1" applyFont="1" applyFill="1" applyBorder="1" applyAlignment="1">
      <alignment horizontal="right" vertical="center"/>
    </xf>
    <xf numFmtId="177" fontId="10" fillId="0" borderId="16" xfId="2" applyNumberFormat="1" applyFont="1" applyFill="1" applyBorder="1" applyAlignment="1">
      <alignment horizontal="right" vertical="center"/>
    </xf>
    <xf numFmtId="176" fontId="10" fillId="0" borderId="43" xfId="0" applyNumberFormat="1" applyFont="1" applyFill="1" applyBorder="1" applyAlignment="1">
      <alignment horizontal="right" vertical="center"/>
    </xf>
    <xf numFmtId="177" fontId="11" fillId="0" borderId="15" xfId="2" applyNumberFormat="1" applyFont="1" applyFill="1" applyBorder="1" applyAlignment="1">
      <alignment horizontal="right" vertical="center"/>
    </xf>
    <xf numFmtId="176" fontId="10" fillId="0" borderId="14" xfId="0" applyNumberFormat="1" applyFont="1" applyBorder="1" applyAlignment="1">
      <alignment horizontal="right"/>
    </xf>
    <xf numFmtId="177" fontId="10" fillId="0" borderId="14" xfId="2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176" fontId="10" fillId="0" borderId="16" xfId="0" applyNumberFormat="1" applyFont="1" applyBorder="1" applyAlignment="1">
      <alignment horizontal="right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horizontal="center" vertical="center"/>
    </xf>
    <xf numFmtId="38" fontId="10" fillId="0" borderId="43" xfId="2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0" fontId="10" fillId="0" borderId="16" xfId="0" applyNumberFormat="1" applyFont="1" applyBorder="1" applyAlignment="1">
      <alignment horizontal="center" vertical="center"/>
    </xf>
    <xf numFmtId="10" fontId="10" fillId="0" borderId="43" xfId="0" applyNumberFormat="1" applyFont="1" applyBorder="1" applyAlignment="1">
      <alignment horizontal="center" vertical="center"/>
    </xf>
    <xf numFmtId="10" fontId="10" fillId="0" borderId="46" xfId="0" applyNumberFormat="1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38" fontId="10" fillId="0" borderId="43" xfId="2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38" fontId="10" fillId="0" borderId="43" xfId="2" applyFont="1" applyBorder="1">
      <alignment vertical="center"/>
    </xf>
    <xf numFmtId="0" fontId="10" fillId="0" borderId="5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10" fillId="0" borderId="42" xfId="0" applyFont="1" applyBorder="1" applyAlignment="1">
      <alignment vertical="center"/>
    </xf>
    <xf numFmtId="178" fontId="10" fillId="0" borderId="43" xfId="2" applyNumberFormat="1" applyFont="1" applyBorder="1" applyAlignment="1">
      <alignment vertical="center"/>
    </xf>
    <xf numFmtId="0" fontId="10" fillId="0" borderId="49" xfId="0" applyFont="1" applyBorder="1" applyAlignment="1">
      <alignment vertical="center"/>
    </xf>
    <xf numFmtId="0" fontId="10" fillId="0" borderId="5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38" fontId="10" fillId="2" borderId="43" xfId="2" applyFont="1" applyFill="1" applyBorder="1" applyAlignment="1">
      <alignment vertical="center"/>
    </xf>
    <xf numFmtId="38" fontId="10" fillId="3" borderId="43" xfId="2" applyFont="1" applyFill="1" applyBorder="1" applyAlignment="1">
      <alignment vertical="center"/>
    </xf>
    <xf numFmtId="38" fontId="10" fillId="4" borderId="43" xfId="2" applyFon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54" xfId="0" applyFont="1" applyFill="1" applyBorder="1" applyAlignment="1">
      <alignment horizontal="right" vertical="center"/>
    </xf>
    <xf numFmtId="0" fontId="10" fillId="5" borderId="55" xfId="0" applyFont="1" applyFill="1" applyBorder="1" applyAlignment="1">
      <alignment horizontal="right" vertical="center"/>
    </xf>
    <xf numFmtId="0" fontId="10" fillId="5" borderId="56" xfId="0" applyFont="1" applyFill="1" applyBorder="1" applyAlignment="1">
      <alignment horizontal="left" vertical="center"/>
    </xf>
    <xf numFmtId="176" fontId="10" fillId="5" borderId="57" xfId="0" applyNumberFormat="1" applyFont="1" applyFill="1" applyBorder="1" applyAlignment="1">
      <alignment vertical="center"/>
    </xf>
    <xf numFmtId="176" fontId="10" fillId="5" borderId="58" xfId="0" applyNumberFormat="1" applyFont="1" applyFill="1" applyBorder="1" applyAlignment="1">
      <alignment vertical="center"/>
    </xf>
    <xf numFmtId="38" fontId="10" fillId="5" borderId="58" xfId="2" applyFont="1" applyFill="1" applyBorder="1" applyAlignment="1">
      <alignment vertical="center"/>
    </xf>
    <xf numFmtId="38" fontId="10" fillId="5" borderId="2" xfId="2" applyFont="1" applyFill="1" applyBorder="1" applyAlignment="1">
      <alignment vertical="center"/>
    </xf>
    <xf numFmtId="38" fontId="10" fillId="5" borderId="59" xfId="2" applyFont="1" applyFill="1" applyBorder="1" applyAlignment="1">
      <alignment vertical="center"/>
    </xf>
    <xf numFmtId="38" fontId="10" fillId="5" borderId="5" xfId="2" applyFont="1" applyFill="1" applyBorder="1" applyAlignment="1">
      <alignment vertical="center"/>
    </xf>
    <xf numFmtId="176" fontId="10" fillId="5" borderId="58" xfId="0" applyNumberFormat="1" applyFont="1" applyFill="1" applyBorder="1" applyAlignment="1">
      <alignment vertical="center" shrinkToFit="1"/>
    </xf>
    <xf numFmtId="176" fontId="10" fillId="5" borderId="60" xfId="0" applyNumberFormat="1" applyFont="1" applyFill="1" applyBorder="1" applyAlignment="1">
      <alignment vertical="center" shrinkToFit="1"/>
    </xf>
    <xf numFmtId="38" fontId="10" fillId="5" borderId="61" xfId="2" applyFont="1" applyFill="1" applyBorder="1" applyAlignment="1">
      <alignment vertical="center"/>
    </xf>
    <xf numFmtId="176" fontId="10" fillId="5" borderId="62" xfId="0" applyNumberFormat="1" applyFont="1" applyFill="1" applyBorder="1" applyAlignment="1">
      <alignment vertical="center" shrinkToFit="1"/>
    </xf>
    <xf numFmtId="176" fontId="10" fillId="5" borderId="63" xfId="0" applyNumberFormat="1" applyFont="1" applyFill="1" applyBorder="1" applyAlignment="1">
      <alignment vertical="center" shrinkToFit="1"/>
    </xf>
    <xf numFmtId="0" fontId="10" fillId="5" borderId="17" xfId="0" applyFont="1" applyFill="1" applyBorder="1" applyAlignment="1">
      <alignment horizontal="right" vertical="center"/>
    </xf>
    <xf numFmtId="0" fontId="10" fillId="5" borderId="0" xfId="0" applyFont="1" applyFill="1" applyBorder="1" applyAlignment="1">
      <alignment horizontal="right" vertical="center"/>
    </xf>
    <xf numFmtId="0" fontId="10" fillId="5" borderId="64" xfId="0" applyFont="1" applyFill="1" applyBorder="1" applyAlignment="1">
      <alignment horizontal="center" vertical="center"/>
    </xf>
    <xf numFmtId="176" fontId="10" fillId="5" borderId="65" xfId="0" applyNumberFormat="1" applyFont="1" applyFill="1" applyBorder="1" applyAlignment="1">
      <alignment horizontal="center" vertical="center"/>
    </xf>
    <xf numFmtId="176" fontId="10" fillId="5" borderId="66" xfId="0" applyNumberFormat="1" applyFont="1" applyFill="1" applyBorder="1" applyAlignment="1">
      <alignment horizontal="center" vertical="center"/>
    </xf>
    <xf numFmtId="38" fontId="10" fillId="5" borderId="66" xfId="2" applyFont="1" applyFill="1" applyBorder="1" applyAlignment="1">
      <alignment vertical="center"/>
    </xf>
    <xf numFmtId="38" fontId="10" fillId="5" borderId="0" xfId="2" applyFont="1" applyFill="1" applyBorder="1" applyAlignment="1">
      <alignment vertical="center"/>
    </xf>
    <xf numFmtId="38" fontId="10" fillId="5" borderId="65" xfId="2" applyFont="1" applyFill="1" applyBorder="1" applyAlignment="1">
      <alignment vertical="center"/>
    </xf>
    <xf numFmtId="38" fontId="10" fillId="5" borderId="10" xfId="2" applyFont="1" applyFill="1" applyBorder="1" applyAlignment="1">
      <alignment vertical="center"/>
    </xf>
    <xf numFmtId="176" fontId="10" fillId="5" borderId="67" xfId="0" applyNumberFormat="1" applyFont="1" applyFill="1" applyBorder="1" applyAlignment="1">
      <alignment horizontal="center" vertical="center"/>
    </xf>
    <xf numFmtId="38" fontId="10" fillId="5" borderId="68" xfId="2" applyFont="1" applyFill="1" applyBorder="1" applyAlignment="1">
      <alignment vertical="center" shrinkToFit="1"/>
    </xf>
    <xf numFmtId="38" fontId="10" fillId="5" borderId="42" xfId="2" applyFont="1" applyFill="1" applyBorder="1" applyAlignment="1">
      <alignment vertical="center" shrinkToFit="1"/>
    </xf>
    <xf numFmtId="176" fontId="10" fillId="5" borderId="69" xfId="0" applyNumberFormat="1" applyFont="1" applyFill="1" applyBorder="1" applyAlignment="1">
      <alignment horizontal="center" vertical="center"/>
    </xf>
    <xf numFmtId="38" fontId="10" fillId="5" borderId="7" xfId="2" applyFont="1" applyFill="1" applyBorder="1" applyAlignment="1">
      <alignment vertical="center" shrinkToFit="1"/>
    </xf>
    <xf numFmtId="176" fontId="10" fillId="5" borderId="70" xfId="0" applyNumberFormat="1" applyFont="1" applyFill="1" applyBorder="1" applyAlignment="1">
      <alignment horizontal="center" vertical="center"/>
    </xf>
    <xf numFmtId="176" fontId="10" fillId="5" borderId="71" xfId="0" applyNumberFormat="1" applyFont="1" applyFill="1" applyBorder="1" applyAlignment="1">
      <alignment horizontal="center" vertical="center"/>
    </xf>
    <xf numFmtId="0" fontId="10" fillId="5" borderId="54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0" fillId="5" borderId="72" xfId="0" applyFont="1" applyFill="1" applyBorder="1" applyAlignment="1">
      <alignment horizontal="center" vertical="center"/>
    </xf>
    <xf numFmtId="176" fontId="10" fillId="5" borderId="73" xfId="0" applyNumberFormat="1" applyFont="1" applyFill="1" applyBorder="1" applyAlignment="1">
      <alignment horizontal="right" vertical="center"/>
    </xf>
    <xf numFmtId="176" fontId="10" fillId="5" borderId="74" xfId="0" applyNumberFormat="1" applyFont="1" applyFill="1" applyBorder="1" applyAlignment="1">
      <alignment horizontal="right" vertical="center"/>
    </xf>
    <xf numFmtId="38" fontId="10" fillId="5" borderId="74" xfId="2" applyFont="1" applyFill="1" applyBorder="1" applyAlignment="1">
      <alignment horizontal="right" vertical="center"/>
    </xf>
    <xf numFmtId="177" fontId="10" fillId="5" borderId="74" xfId="2" applyNumberFormat="1" applyFont="1" applyFill="1" applyBorder="1" applyAlignment="1">
      <alignment horizontal="right" vertical="center"/>
    </xf>
    <xf numFmtId="177" fontId="10" fillId="5" borderId="15" xfId="2" applyNumberFormat="1" applyFont="1" applyFill="1" applyBorder="1" applyAlignment="1">
      <alignment vertical="center"/>
    </xf>
    <xf numFmtId="177" fontId="10" fillId="5" borderId="75" xfId="2" applyNumberFormat="1" applyFont="1" applyFill="1" applyBorder="1" applyAlignment="1">
      <alignment vertical="center"/>
    </xf>
    <xf numFmtId="177" fontId="10" fillId="5" borderId="16" xfId="2" applyNumberFormat="1" applyFont="1" applyFill="1" applyBorder="1" applyAlignment="1">
      <alignment vertical="center"/>
    </xf>
    <xf numFmtId="176" fontId="10" fillId="5" borderId="76" xfId="0" applyNumberFormat="1" applyFont="1" applyFill="1" applyBorder="1">
      <alignment vertical="center"/>
    </xf>
    <xf numFmtId="177" fontId="10" fillId="5" borderId="77" xfId="2" applyNumberFormat="1" applyFont="1" applyFill="1" applyBorder="1" applyAlignment="1">
      <alignment vertical="center"/>
    </xf>
    <xf numFmtId="176" fontId="10" fillId="5" borderId="78" xfId="0" applyNumberFormat="1" applyFont="1" applyFill="1" applyBorder="1">
      <alignment vertical="center"/>
    </xf>
    <xf numFmtId="176" fontId="10" fillId="5" borderId="74" xfId="0" applyNumberFormat="1" applyFont="1" applyFill="1" applyBorder="1">
      <alignment vertical="center"/>
    </xf>
    <xf numFmtId="176" fontId="10" fillId="5" borderId="79" xfId="0" applyNumberFormat="1" applyFont="1" applyFill="1" applyBorder="1">
      <alignment vertical="center"/>
    </xf>
    <xf numFmtId="0" fontId="10" fillId="5" borderId="17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/>
    </xf>
    <xf numFmtId="176" fontId="10" fillId="5" borderId="81" xfId="0" applyNumberFormat="1" applyFont="1" applyFill="1" applyBorder="1" applyAlignment="1">
      <alignment horizontal="right" vertical="center"/>
    </xf>
    <xf numFmtId="176" fontId="10" fillId="5" borderId="82" xfId="0" applyNumberFormat="1" applyFont="1" applyFill="1" applyBorder="1" applyAlignment="1">
      <alignment horizontal="right" vertical="center"/>
    </xf>
    <xf numFmtId="177" fontId="10" fillId="5" borderId="82" xfId="0" applyNumberFormat="1" applyFont="1" applyFill="1" applyBorder="1" applyAlignment="1">
      <alignment horizontal="right" vertical="center"/>
    </xf>
    <xf numFmtId="177" fontId="10" fillId="5" borderId="21" xfId="0" applyNumberFormat="1" applyFont="1" applyFill="1" applyBorder="1" applyAlignment="1">
      <alignment vertical="center"/>
    </xf>
    <xf numFmtId="177" fontId="10" fillId="5" borderId="81" xfId="0" applyNumberFormat="1" applyFont="1" applyFill="1" applyBorder="1" applyAlignment="1">
      <alignment vertical="center"/>
    </xf>
    <xf numFmtId="177" fontId="10" fillId="5" borderId="22" xfId="0" applyNumberFormat="1" applyFont="1" applyFill="1" applyBorder="1" applyAlignment="1">
      <alignment vertical="center"/>
    </xf>
    <xf numFmtId="176" fontId="10" fillId="5" borderId="77" xfId="0" applyNumberFormat="1" applyFont="1" applyFill="1" applyBorder="1" applyAlignment="1">
      <alignment horizontal="right" vertical="center"/>
    </xf>
    <xf numFmtId="177" fontId="10" fillId="5" borderId="77" xfId="0" applyNumberFormat="1" applyFont="1" applyFill="1" applyBorder="1">
      <alignment vertical="center"/>
    </xf>
    <xf numFmtId="177" fontId="10" fillId="5" borderId="16" xfId="0" applyNumberFormat="1" applyFont="1" applyFill="1" applyBorder="1">
      <alignment vertical="center"/>
    </xf>
    <xf numFmtId="176" fontId="10" fillId="5" borderId="83" xfId="0" applyNumberFormat="1" applyFont="1" applyFill="1" applyBorder="1" applyAlignment="1">
      <alignment horizontal="right" vertical="center"/>
    </xf>
    <xf numFmtId="177" fontId="10" fillId="5" borderId="15" xfId="0" applyNumberFormat="1" applyFont="1" applyFill="1" applyBorder="1">
      <alignment vertical="center"/>
    </xf>
    <xf numFmtId="176" fontId="10" fillId="5" borderId="84" xfId="0" applyNumberFormat="1" applyFont="1" applyFill="1" applyBorder="1" applyAlignment="1">
      <alignment horizontal="right" vertical="center"/>
    </xf>
    <xf numFmtId="176" fontId="10" fillId="5" borderId="85" xfId="0" applyNumberFormat="1" applyFont="1" applyFill="1" applyBorder="1" applyAlignment="1">
      <alignment horizontal="right" vertical="center"/>
    </xf>
    <xf numFmtId="176" fontId="10" fillId="5" borderId="86" xfId="0" applyNumberFormat="1" applyFont="1" applyFill="1" applyBorder="1" applyAlignment="1">
      <alignment horizontal="right" vertical="center"/>
    </xf>
    <xf numFmtId="176" fontId="10" fillId="5" borderId="87" xfId="0" applyNumberFormat="1" applyFont="1" applyFill="1" applyBorder="1" applyAlignment="1">
      <alignment horizontal="right" vertical="center"/>
    </xf>
    <xf numFmtId="38" fontId="10" fillId="5" borderId="87" xfId="2" applyFont="1" applyFill="1" applyBorder="1" applyAlignment="1">
      <alignment horizontal="right" vertical="center"/>
    </xf>
    <xf numFmtId="177" fontId="10" fillId="5" borderId="87" xfId="2" applyNumberFormat="1" applyFont="1" applyFill="1" applyBorder="1" applyAlignment="1">
      <alignment horizontal="right" vertical="center"/>
    </xf>
    <xf numFmtId="177" fontId="10" fillId="5" borderId="26" xfId="2" applyNumberFormat="1" applyFont="1" applyFill="1" applyBorder="1" applyAlignment="1">
      <alignment vertical="center"/>
    </xf>
    <xf numFmtId="177" fontId="10" fillId="5" borderId="86" xfId="2" applyNumberFormat="1" applyFont="1" applyFill="1" applyBorder="1" applyAlignment="1">
      <alignment vertical="center"/>
    </xf>
    <xf numFmtId="177" fontId="10" fillId="5" borderId="27" xfId="2" applyNumberFormat="1" applyFont="1" applyFill="1" applyBorder="1" applyAlignment="1">
      <alignment vertical="center"/>
    </xf>
    <xf numFmtId="0" fontId="10" fillId="5" borderId="88" xfId="0" applyFont="1" applyFill="1" applyBorder="1" applyAlignment="1">
      <alignment horizontal="center" vertical="center"/>
    </xf>
    <xf numFmtId="176" fontId="10" fillId="5" borderId="89" xfId="0" applyNumberFormat="1" applyFont="1" applyFill="1" applyBorder="1" applyAlignment="1">
      <alignment horizontal="right" vertical="center"/>
    </xf>
    <xf numFmtId="176" fontId="10" fillId="5" borderId="90" xfId="0" applyNumberFormat="1" applyFont="1" applyFill="1" applyBorder="1" applyAlignment="1">
      <alignment horizontal="right" vertical="center"/>
    </xf>
    <xf numFmtId="38" fontId="10" fillId="5" borderId="90" xfId="2" applyFont="1" applyFill="1" applyBorder="1" applyAlignment="1">
      <alignment horizontal="right" vertical="center"/>
    </xf>
    <xf numFmtId="177" fontId="10" fillId="5" borderId="90" xfId="2" applyNumberFormat="1" applyFont="1" applyFill="1" applyBorder="1" applyAlignment="1">
      <alignment horizontal="right" vertical="center"/>
    </xf>
    <xf numFmtId="177" fontId="10" fillId="5" borderId="31" xfId="2" applyNumberFormat="1" applyFont="1" applyFill="1" applyBorder="1" applyAlignment="1">
      <alignment vertical="center"/>
    </xf>
    <xf numFmtId="177" fontId="10" fillId="5" borderId="89" xfId="2" applyNumberFormat="1" applyFont="1" applyFill="1" applyBorder="1" applyAlignment="1">
      <alignment vertical="center"/>
    </xf>
    <xf numFmtId="177" fontId="10" fillId="5" borderId="32" xfId="2" applyNumberFormat="1" applyFont="1" applyFill="1" applyBorder="1" applyAlignment="1">
      <alignment vertical="center"/>
    </xf>
    <xf numFmtId="176" fontId="10" fillId="5" borderId="77" xfId="0" applyNumberFormat="1" applyFont="1" applyFill="1" applyBorder="1">
      <alignment vertical="center"/>
    </xf>
    <xf numFmtId="176" fontId="10" fillId="5" borderId="83" xfId="0" applyNumberFormat="1" applyFont="1" applyFill="1" applyBorder="1">
      <alignment vertical="center"/>
    </xf>
    <xf numFmtId="176" fontId="10" fillId="5" borderId="84" xfId="0" applyNumberFormat="1" applyFont="1" applyFill="1" applyBorder="1">
      <alignment vertical="center"/>
    </xf>
    <xf numFmtId="176" fontId="10" fillId="5" borderId="85" xfId="0" applyNumberFormat="1" applyFont="1" applyFill="1" applyBorder="1">
      <alignment vertical="center"/>
    </xf>
    <xf numFmtId="0" fontId="10" fillId="5" borderId="87" xfId="2" applyNumberFormat="1" applyFont="1" applyFill="1" applyBorder="1" applyAlignment="1">
      <alignment horizontal="right" vertical="center"/>
    </xf>
    <xf numFmtId="176" fontId="10" fillId="5" borderId="91" xfId="0" applyNumberFormat="1" applyFont="1" applyFill="1" applyBorder="1" applyAlignment="1">
      <alignment horizontal="right" vertical="center"/>
    </xf>
    <xf numFmtId="176" fontId="10" fillId="5" borderId="92" xfId="0" applyNumberFormat="1" applyFont="1" applyFill="1" applyBorder="1" applyAlignment="1">
      <alignment horizontal="right" vertical="center"/>
    </xf>
    <xf numFmtId="38" fontId="10" fillId="5" borderId="92" xfId="2" applyFont="1" applyFill="1" applyBorder="1" applyAlignment="1">
      <alignment horizontal="right" vertical="center"/>
    </xf>
    <xf numFmtId="177" fontId="10" fillId="5" borderId="92" xfId="2" applyNumberFormat="1" applyFont="1" applyFill="1" applyBorder="1" applyAlignment="1">
      <alignment horizontal="right" vertical="center"/>
    </xf>
    <xf numFmtId="0" fontId="10" fillId="5" borderId="93" xfId="0" applyFont="1" applyFill="1" applyBorder="1" applyAlignment="1">
      <alignment horizontal="center" vertical="center"/>
    </xf>
    <xf numFmtId="0" fontId="10" fillId="5" borderId="94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/>
    </xf>
    <xf numFmtId="176" fontId="10" fillId="5" borderId="96" xfId="0" applyNumberFormat="1" applyFont="1" applyFill="1" applyBorder="1" applyAlignment="1">
      <alignment horizontal="right" vertical="center"/>
    </xf>
    <xf numFmtId="176" fontId="10" fillId="5" borderId="97" xfId="0" applyNumberFormat="1" applyFont="1" applyFill="1" applyBorder="1" applyAlignment="1">
      <alignment horizontal="right" vertical="center"/>
    </xf>
    <xf numFmtId="38" fontId="10" fillId="5" borderId="97" xfId="2" applyFont="1" applyFill="1" applyBorder="1" applyAlignment="1">
      <alignment horizontal="right" vertical="center"/>
    </xf>
    <xf numFmtId="177" fontId="10" fillId="5" borderId="97" xfId="2" applyNumberFormat="1" applyFont="1" applyFill="1" applyBorder="1" applyAlignment="1">
      <alignment horizontal="right" vertical="center"/>
    </xf>
    <xf numFmtId="176" fontId="10" fillId="5" borderId="98" xfId="0" applyNumberFormat="1" applyFont="1" applyFill="1" applyBorder="1">
      <alignment vertical="center"/>
    </xf>
    <xf numFmtId="176" fontId="10" fillId="5" borderId="99" xfId="0" applyNumberFormat="1" applyFont="1" applyFill="1" applyBorder="1">
      <alignment vertical="center"/>
    </xf>
    <xf numFmtId="176" fontId="10" fillId="5" borderId="97" xfId="0" applyNumberFormat="1" applyFont="1" applyFill="1" applyBorder="1">
      <alignment vertical="center"/>
    </xf>
    <xf numFmtId="176" fontId="10" fillId="5" borderId="100" xfId="0" applyNumberFormat="1" applyFont="1" applyFill="1" applyBorder="1">
      <alignment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64" xfId="0" applyFont="1" applyFill="1" applyBorder="1" applyAlignment="1">
      <alignment horizontal="center" vertical="center" wrapText="1"/>
    </xf>
    <xf numFmtId="176" fontId="10" fillId="5" borderId="101" xfId="0" applyNumberFormat="1" applyFont="1" applyFill="1" applyBorder="1" applyAlignment="1">
      <alignment horizontal="right" vertical="center"/>
    </xf>
    <xf numFmtId="176" fontId="10" fillId="5" borderId="102" xfId="0" applyNumberFormat="1" applyFont="1" applyFill="1" applyBorder="1" applyAlignment="1">
      <alignment horizontal="right" vertical="center"/>
    </xf>
    <xf numFmtId="38" fontId="10" fillId="5" borderId="102" xfId="2" applyFont="1" applyFill="1" applyBorder="1" applyAlignment="1">
      <alignment horizontal="right" vertical="center"/>
    </xf>
    <xf numFmtId="177" fontId="10" fillId="5" borderId="102" xfId="2" applyNumberFormat="1" applyFont="1" applyFill="1" applyBorder="1" applyAlignment="1">
      <alignment horizontal="right" vertical="center"/>
    </xf>
    <xf numFmtId="177" fontId="11" fillId="5" borderId="15" xfId="2" applyNumberFormat="1" applyFont="1" applyFill="1" applyBorder="1" applyAlignment="1">
      <alignment horizontal="right" vertical="center"/>
    </xf>
    <xf numFmtId="177" fontId="10" fillId="5" borderId="75" xfId="2" applyNumberFormat="1" applyFont="1" applyFill="1" applyBorder="1" applyAlignment="1">
      <alignment horizontal="right" vertical="center"/>
    </xf>
    <xf numFmtId="177" fontId="10" fillId="5" borderId="16" xfId="2" applyNumberFormat="1" applyFont="1" applyFill="1" applyBorder="1" applyAlignment="1">
      <alignment horizontal="right" vertical="center"/>
    </xf>
    <xf numFmtId="178" fontId="10" fillId="5" borderId="103" xfId="2" applyNumberFormat="1" applyFont="1" applyFill="1" applyBorder="1" applyAlignment="1">
      <alignment horizontal="right" vertical="center"/>
    </xf>
    <xf numFmtId="177" fontId="10" fillId="5" borderId="77" xfId="2" applyNumberFormat="1" applyFont="1" applyFill="1" applyBorder="1" applyAlignment="1">
      <alignment horizontal="right" vertical="center"/>
    </xf>
    <xf numFmtId="178" fontId="10" fillId="5" borderId="104" xfId="2" applyNumberFormat="1" applyFont="1" applyFill="1" applyBorder="1" applyAlignment="1">
      <alignment horizontal="right" vertical="center"/>
    </xf>
    <xf numFmtId="177" fontId="10" fillId="5" borderId="15" xfId="2" applyNumberFormat="1" applyFont="1" applyFill="1" applyBorder="1" applyAlignment="1">
      <alignment horizontal="right" vertical="center"/>
    </xf>
    <xf numFmtId="178" fontId="10" fillId="5" borderId="102" xfId="2" applyNumberFormat="1" applyFont="1" applyFill="1" applyBorder="1" applyAlignment="1">
      <alignment horizontal="right" vertical="center"/>
    </xf>
    <xf numFmtId="178" fontId="10" fillId="5" borderId="105" xfId="2" applyNumberFormat="1" applyFont="1" applyFill="1" applyBorder="1" applyAlignment="1">
      <alignment horizontal="right" vertical="center"/>
    </xf>
    <xf numFmtId="0" fontId="10" fillId="5" borderId="45" xfId="0" applyFont="1" applyFill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center" vertical="center" wrapText="1"/>
    </xf>
    <xf numFmtId="0" fontId="10" fillId="5" borderId="106" xfId="0" applyFont="1" applyFill="1" applyBorder="1" applyAlignment="1">
      <alignment horizontal="center" vertical="center" wrapText="1"/>
    </xf>
    <xf numFmtId="176" fontId="10" fillId="5" borderId="107" xfId="0" applyNumberFormat="1" applyFont="1" applyFill="1" applyBorder="1" applyAlignment="1">
      <alignment horizontal="right" vertical="center"/>
    </xf>
    <xf numFmtId="176" fontId="10" fillId="5" borderId="103" xfId="0" applyNumberFormat="1" applyFont="1" applyFill="1" applyBorder="1" applyAlignment="1">
      <alignment horizontal="right" vertical="center"/>
    </xf>
    <xf numFmtId="176" fontId="10" fillId="5" borderId="108" xfId="0" applyNumberFormat="1" applyFont="1" applyFill="1" applyBorder="1" applyAlignment="1">
      <alignment horizontal="right" vertical="center"/>
    </xf>
    <xf numFmtId="176" fontId="10" fillId="5" borderId="43" xfId="0" applyNumberFormat="1" applyFont="1" applyFill="1" applyBorder="1" applyAlignment="1">
      <alignment horizontal="right" vertical="center"/>
    </xf>
    <xf numFmtId="176" fontId="10" fillId="5" borderId="104" xfId="0" applyNumberFormat="1" applyFont="1" applyFill="1" applyBorder="1" applyAlignment="1">
      <alignment horizontal="right" vertical="center"/>
    </xf>
    <xf numFmtId="176" fontId="10" fillId="5" borderId="16" xfId="0" applyNumberFormat="1" applyFont="1" applyFill="1" applyBorder="1" applyAlignment="1">
      <alignment horizontal="right" vertical="center"/>
    </xf>
    <xf numFmtId="176" fontId="10" fillId="5" borderId="105" xfId="0" applyNumberFormat="1" applyFont="1" applyFill="1" applyBorder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right" vertical="center"/>
    </xf>
    <xf numFmtId="176" fontId="10" fillId="5" borderId="109" xfId="0" applyNumberFormat="1" applyFont="1" applyFill="1" applyBorder="1" applyAlignment="1">
      <alignment horizontal="right" vertical="center"/>
    </xf>
    <xf numFmtId="176" fontId="10" fillId="5" borderId="70" xfId="0" applyNumberFormat="1" applyFont="1" applyFill="1" applyBorder="1" applyAlignment="1">
      <alignment horizontal="right" vertical="center"/>
    </xf>
    <xf numFmtId="38" fontId="10" fillId="5" borderId="70" xfId="2" applyFont="1" applyFill="1" applyBorder="1" applyAlignment="1">
      <alignment horizontal="right" vertical="center"/>
    </xf>
    <xf numFmtId="0" fontId="10" fillId="5" borderId="70" xfId="0" applyFont="1" applyFill="1" applyBorder="1" applyAlignment="1">
      <alignment horizontal="right" vertical="center"/>
    </xf>
    <xf numFmtId="0" fontId="10" fillId="5" borderId="65" xfId="0" applyFont="1" applyFill="1" applyBorder="1" applyAlignment="1">
      <alignment horizontal="center" vertical="center"/>
    </xf>
    <xf numFmtId="176" fontId="10" fillId="5" borderId="110" xfId="0" applyNumberFormat="1" applyFont="1" applyFill="1" applyBorder="1" applyAlignment="1">
      <alignment horizontal="right" vertical="center"/>
    </xf>
    <xf numFmtId="0" fontId="10" fillId="5" borderId="108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/>
    </xf>
    <xf numFmtId="176" fontId="10" fillId="5" borderId="111" xfId="0" applyNumberFormat="1" applyFont="1" applyFill="1" applyBorder="1" applyAlignment="1">
      <alignment horizontal="right" vertical="center"/>
    </xf>
    <xf numFmtId="0" fontId="10" fillId="5" borderId="16" xfId="0" applyFont="1" applyFill="1" applyBorder="1" applyAlignment="1">
      <alignment horizontal="center" vertical="center"/>
    </xf>
    <xf numFmtId="176" fontId="10" fillId="5" borderId="112" xfId="0" applyNumberFormat="1" applyFont="1" applyFill="1" applyBorder="1" applyAlignment="1">
      <alignment horizontal="right" vertical="center"/>
    </xf>
    <xf numFmtId="176" fontId="10" fillId="5" borderId="113" xfId="0" applyNumberFormat="1" applyFont="1" applyFill="1" applyBorder="1" applyAlignment="1">
      <alignment horizontal="right" vertical="center"/>
    </xf>
    <xf numFmtId="0" fontId="10" fillId="5" borderId="93" xfId="0" applyFont="1" applyFill="1" applyBorder="1" applyAlignment="1">
      <alignment horizontal="center" vertical="center" wrapText="1"/>
    </xf>
    <xf numFmtId="0" fontId="10" fillId="5" borderId="94" xfId="0" applyFont="1" applyFill="1" applyBorder="1" applyAlignment="1">
      <alignment horizontal="center" vertical="center" wrapText="1"/>
    </xf>
    <xf numFmtId="0" fontId="10" fillId="5" borderId="114" xfId="0" applyFont="1" applyFill="1" applyBorder="1" applyAlignment="1">
      <alignment horizontal="center" vertical="center" wrapText="1"/>
    </xf>
    <xf numFmtId="10" fontId="10" fillId="5" borderId="115" xfId="0" applyNumberFormat="1" applyFont="1" applyFill="1" applyBorder="1" applyAlignment="1">
      <alignment horizontal="right" vertical="center"/>
    </xf>
    <xf numFmtId="10" fontId="10" fillId="5" borderId="116" xfId="0" applyNumberFormat="1" applyFont="1" applyFill="1" applyBorder="1" applyAlignment="1">
      <alignment horizontal="right" vertical="center"/>
    </xf>
    <xf numFmtId="10" fontId="10" fillId="5" borderId="46" xfId="0" applyNumberFormat="1" applyFont="1" applyFill="1" applyBorder="1" applyAlignment="1">
      <alignment horizontal="center" vertical="center"/>
    </xf>
    <xf numFmtId="10" fontId="10" fillId="5" borderId="101" xfId="0" applyNumberFormat="1" applyFont="1" applyFill="1" applyBorder="1" applyAlignment="1">
      <alignment horizontal="center" vertical="center"/>
    </xf>
    <xf numFmtId="10" fontId="10" fillId="5" borderId="74" xfId="0" applyNumberFormat="1" applyFont="1" applyFill="1" applyBorder="1" applyAlignment="1">
      <alignment horizontal="right" vertical="center"/>
    </xf>
    <xf numFmtId="10" fontId="10" fillId="5" borderId="78" xfId="0" applyNumberFormat="1" applyFont="1" applyFill="1" applyBorder="1" applyAlignment="1">
      <alignment horizontal="right" vertical="center"/>
    </xf>
    <xf numFmtId="10" fontId="10" fillId="5" borderId="73" xfId="0" applyNumberFormat="1" applyFont="1" applyFill="1" applyBorder="1" applyAlignment="1">
      <alignment horizontal="right" vertical="center"/>
    </xf>
    <xf numFmtId="0" fontId="10" fillId="5" borderId="48" xfId="0" applyFont="1" applyFill="1" applyBorder="1" applyAlignment="1">
      <alignment horizontal="center" vertical="center"/>
    </xf>
    <xf numFmtId="0" fontId="10" fillId="5" borderId="117" xfId="0" applyFont="1" applyFill="1" applyBorder="1" applyAlignment="1">
      <alignment horizontal="center" vertical="center" wrapText="1"/>
    </xf>
    <xf numFmtId="10" fontId="10" fillId="5" borderId="75" xfId="0" applyNumberFormat="1" applyFont="1" applyFill="1" applyBorder="1" applyAlignment="1">
      <alignment horizontal="right" vertical="center"/>
    </xf>
    <xf numFmtId="10" fontId="10" fillId="5" borderId="84" xfId="0" applyNumberFormat="1" applyFont="1" applyFill="1" applyBorder="1" applyAlignment="1">
      <alignment horizontal="right" vertical="center"/>
    </xf>
    <xf numFmtId="38" fontId="10" fillId="5" borderId="84" xfId="2" applyFont="1" applyFill="1" applyBorder="1" applyAlignment="1">
      <alignment horizontal="right" vertical="center"/>
    </xf>
    <xf numFmtId="0" fontId="10" fillId="5" borderId="84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115" xfId="0" applyFont="1" applyFill="1" applyBorder="1" applyAlignment="1">
      <alignment horizontal="center" vertical="center"/>
    </xf>
    <xf numFmtId="10" fontId="10" fillId="5" borderId="83" xfId="0" applyNumberFormat="1" applyFont="1" applyFill="1" applyBorder="1" applyAlignment="1">
      <alignment horizontal="right" vertical="center"/>
    </xf>
    <xf numFmtId="0" fontId="10" fillId="5" borderId="39" xfId="0" applyFont="1" applyFill="1" applyBorder="1" applyAlignment="1">
      <alignment horizontal="center" vertical="center"/>
    </xf>
    <xf numFmtId="0" fontId="10" fillId="5" borderId="50" xfId="0" applyFont="1" applyFill="1" applyBorder="1" applyAlignment="1">
      <alignment horizontal="center" vertical="center"/>
    </xf>
    <xf numFmtId="0" fontId="10" fillId="5" borderId="118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/>
    </xf>
    <xf numFmtId="0" fontId="10" fillId="5" borderId="75" xfId="0" applyFont="1" applyFill="1" applyBorder="1" applyAlignment="1">
      <alignment horizontal="center" vertical="center"/>
    </xf>
    <xf numFmtId="0" fontId="10" fillId="5" borderId="40" xfId="0" applyFont="1" applyFill="1" applyBorder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10" fillId="5" borderId="119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 wrapText="1"/>
    </xf>
    <xf numFmtId="176" fontId="10" fillId="5" borderId="75" xfId="0" applyNumberFormat="1" applyFont="1" applyFill="1" applyBorder="1" applyAlignment="1">
      <alignment horizontal="right" vertical="center"/>
    </xf>
    <xf numFmtId="0" fontId="10" fillId="5" borderId="52" xfId="0" applyFont="1" applyFill="1" applyBorder="1" applyAlignment="1">
      <alignment horizontal="center" vertical="center"/>
    </xf>
    <xf numFmtId="0" fontId="10" fillId="5" borderId="120" xfId="0" applyFont="1" applyFill="1" applyBorder="1" applyAlignment="1">
      <alignment horizontal="center" vertical="center"/>
    </xf>
    <xf numFmtId="0" fontId="10" fillId="5" borderId="43" xfId="0" applyFont="1" applyFill="1" applyBorder="1" applyAlignment="1">
      <alignment horizontal="center" vertical="center" wrapText="1" shrinkToFit="1"/>
    </xf>
    <xf numFmtId="0" fontId="10" fillId="5" borderId="118" xfId="0" applyFont="1" applyFill="1" applyBorder="1" applyAlignment="1">
      <alignment horizontal="center" vertical="center" wrapText="1" shrinkToFit="1"/>
    </xf>
    <xf numFmtId="0" fontId="10" fillId="5" borderId="10" xfId="0" applyFont="1" applyFill="1" applyBorder="1" applyAlignment="1">
      <alignment horizontal="center" vertical="center"/>
    </xf>
    <xf numFmtId="0" fontId="10" fillId="5" borderId="80" xfId="0" applyFont="1" applyFill="1" applyBorder="1" applyAlignment="1">
      <alignment horizontal="center" vertical="center" wrapText="1"/>
    </xf>
    <xf numFmtId="10" fontId="10" fillId="5" borderId="59" xfId="0" applyNumberFormat="1" applyFont="1" applyFill="1" applyBorder="1" applyAlignment="1">
      <alignment horizontal="right" vertical="center"/>
    </xf>
    <xf numFmtId="10" fontId="10" fillId="5" borderId="121" xfId="0" applyNumberFormat="1" applyFont="1" applyFill="1" applyBorder="1" applyAlignment="1">
      <alignment horizontal="right" vertical="center"/>
    </xf>
    <xf numFmtId="38" fontId="10" fillId="5" borderId="121" xfId="2" applyFont="1" applyFill="1" applyBorder="1" applyAlignment="1">
      <alignment horizontal="right" vertical="center"/>
    </xf>
    <xf numFmtId="0" fontId="10" fillId="5" borderId="121" xfId="0" applyFont="1" applyFill="1" applyBorder="1" applyAlignment="1">
      <alignment horizontal="right" vertical="center"/>
    </xf>
    <xf numFmtId="10" fontId="10" fillId="5" borderId="122" xfId="0" applyNumberFormat="1" applyFont="1" applyFill="1" applyBorder="1" applyAlignment="1">
      <alignment horizontal="right" vertical="center"/>
    </xf>
    <xf numFmtId="10" fontId="10" fillId="5" borderId="123" xfId="0" applyNumberFormat="1" applyFont="1" applyFill="1" applyBorder="1" applyAlignment="1">
      <alignment horizontal="right" vertical="center"/>
    </xf>
    <xf numFmtId="10" fontId="10" fillId="5" borderId="124" xfId="0" applyNumberFormat="1" applyFont="1" applyFill="1" applyBorder="1" applyAlignment="1">
      <alignment horizontal="right" vertical="center"/>
    </xf>
    <xf numFmtId="0" fontId="10" fillId="5" borderId="125" xfId="0" applyFont="1" applyFill="1" applyBorder="1" applyAlignment="1">
      <alignment horizontal="center" vertical="center"/>
    </xf>
    <xf numFmtId="0" fontId="10" fillId="5" borderId="126" xfId="0" applyFont="1" applyFill="1" applyBorder="1" applyAlignment="1">
      <alignment horizontal="center" vertical="center"/>
    </xf>
    <xf numFmtId="0" fontId="10" fillId="5" borderId="127" xfId="0" applyFont="1" applyFill="1" applyBorder="1" applyAlignment="1">
      <alignment horizontal="center" vertical="center"/>
    </xf>
    <xf numFmtId="176" fontId="10" fillId="5" borderId="128" xfId="0" applyNumberFormat="1" applyFont="1" applyFill="1" applyBorder="1" applyAlignment="1">
      <alignment horizontal="right" vertical="center"/>
    </xf>
    <xf numFmtId="176" fontId="10" fillId="5" borderId="129" xfId="0" applyNumberFormat="1" applyFont="1" applyFill="1" applyBorder="1" applyAlignment="1">
      <alignment horizontal="right" vertical="center"/>
    </xf>
    <xf numFmtId="38" fontId="10" fillId="5" borderId="129" xfId="2" applyFont="1" applyFill="1" applyBorder="1" applyAlignment="1">
      <alignment horizontal="right" vertical="center"/>
    </xf>
    <xf numFmtId="0" fontId="10" fillId="5" borderId="129" xfId="0" applyFont="1" applyFill="1" applyBorder="1" applyAlignment="1">
      <alignment horizontal="right" vertical="center"/>
    </xf>
    <xf numFmtId="0" fontId="10" fillId="5" borderId="65" xfId="0" applyFont="1" applyFill="1" applyBorder="1" applyAlignment="1">
      <alignment vertical="center"/>
    </xf>
    <xf numFmtId="0" fontId="10" fillId="5" borderId="61" xfId="0" applyFont="1" applyFill="1" applyBorder="1" applyAlignment="1">
      <alignment vertical="center"/>
    </xf>
    <xf numFmtId="0" fontId="10" fillId="5" borderId="5" xfId="0" applyFont="1" applyFill="1" applyBorder="1" applyAlignment="1">
      <alignment vertical="center"/>
    </xf>
    <xf numFmtId="38" fontId="10" fillId="5" borderId="130" xfId="2" applyFon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38" fontId="10" fillId="5" borderId="121" xfId="2" applyFont="1" applyFill="1" applyBorder="1" applyAlignment="1">
      <alignment vertical="center"/>
    </xf>
    <xf numFmtId="38" fontId="10" fillId="5" borderId="131" xfId="2" applyFont="1" applyFill="1" applyBorder="1" applyAlignment="1">
      <alignment vertical="center"/>
    </xf>
    <xf numFmtId="0" fontId="10" fillId="5" borderId="132" xfId="0" applyFont="1" applyFill="1" applyBorder="1" applyAlignment="1">
      <alignment horizontal="center" vertical="center"/>
    </xf>
    <xf numFmtId="0" fontId="10" fillId="5" borderId="133" xfId="0" applyFont="1" applyFill="1" applyBorder="1" applyAlignment="1">
      <alignment horizontal="center" vertical="center"/>
    </xf>
    <xf numFmtId="0" fontId="10" fillId="5" borderId="134" xfId="0" applyFont="1" applyFill="1" applyBorder="1" applyAlignment="1">
      <alignment horizontal="center" vertical="center"/>
    </xf>
    <xf numFmtId="0" fontId="10" fillId="5" borderId="102" xfId="0" applyFont="1" applyFill="1" applyBorder="1" applyAlignment="1">
      <alignment horizontal="right" vertical="center"/>
    </xf>
    <xf numFmtId="0" fontId="10" fillId="5" borderId="68" xfId="0" applyFont="1" applyFill="1" applyBorder="1" applyAlignment="1">
      <alignment horizontal="right" vertical="center"/>
    </xf>
    <xf numFmtId="0" fontId="10" fillId="5" borderId="42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vertical="center"/>
    </xf>
    <xf numFmtId="0" fontId="10" fillId="5" borderId="42" xfId="0" applyFont="1" applyFill="1" applyBorder="1" applyAlignment="1">
      <alignment vertical="center"/>
    </xf>
    <xf numFmtId="0" fontId="10" fillId="5" borderId="74" xfId="0" applyFont="1" applyFill="1" applyBorder="1" applyAlignment="1">
      <alignment horizontal="right" vertical="center"/>
    </xf>
    <xf numFmtId="38" fontId="10" fillId="5" borderId="76" xfId="2" applyFont="1" applyFill="1" applyBorder="1" applyAlignment="1">
      <alignment vertical="center"/>
    </xf>
    <xf numFmtId="38" fontId="10" fillId="5" borderId="108" xfId="2" applyFont="1" applyFill="1" applyBorder="1" applyAlignment="1">
      <alignment vertical="center"/>
    </xf>
    <xf numFmtId="38" fontId="10" fillId="5" borderId="43" xfId="2" applyFont="1" applyFill="1" applyBorder="1" applyAlignment="1">
      <alignment vertical="center"/>
    </xf>
    <xf numFmtId="38" fontId="10" fillId="5" borderId="78" xfId="2" applyFont="1" applyFill="1" applyBorder="1" applyAlignment="1">
      <alignment vertical="center"/>
    </xf>
    <xf numFmtId="38" fontId="10" fillId="5" borderId="16" xfId="2" applyFont="1" applyFill="1" applyBorder="1" applyAlignment="1">
      <alignment vertical="center"/>
    </xf>
    <xf numFmtId="38" fontId="10" fillId="5" borderId="74" xfId="2" applyFont="1" applyFill="1" applyBorder="1" applyAlignment="1">
      <alignment vertical="center"/>
    </xf>
    <xf numFmtId="38" fontId="10" fillId="5" borderId="79" xfId="2" applyFont="1" applyFill="1" applyBorder="1" applyAlignment="1">
      <alignment vertical="center"/>
    </xf>
    <xf numFmtId="0" fontId="10" fillId="5" borderId="97" xfId="0" applyFont="1" applyFill="1" applyBorder="1" applyAlignment="1">
      <alignment horizontal="right" vertical="center"/>
    </xf>
    <xf numFmtId="38" fontId="10" fillId="5" borderId="98" xfId="2" applyFont="1" applyFill="1" applyBorder="1" applyAlignment="1">
      <alignment vertical="center"/>
    </xf>
    <xf numFmtId="38" fontId="10" fillId="5" borderId="99" xfId="2" applyFont="1" applyFill="1" applyBorder="1" applyAlignment="1">
      <alignment vertical="center"/>
    </xf>
    <xf numFmtId="38" fontId="10" fillId="5" borderId="97" xfId="2" applyFont="1" applyFill="1" applyBorder="1" applyAlignment="1">
      <alignment vertical="center"/>
    </xf>
    <xf numFmtId="38" fontId="10" fillId="5" borderId="100" xfId="2" applyFont="1" applyFill="1" applyBorder="1" applyAlignment="1">
      <alignment vertical="center"/>
    </xf>
    <xf numFmtId="0" fontId="10" fillId="5" borderId="118" xfId="0" applyFont="1" applyFill="1" applyBorder="1" applyAlignment="1">
      <alignment vertical="center" wrapText="1"/>
    </xf>
    <xf numFmtId="176" fontId="10" fillId="5" borderId="115" xfId="0" applyNumberFormat="1" applyFont="1" applyFill="1" applyBorder="1" applyAlignment="1">
      <alignment horizontal="right" vertical="center"/>
    </xf>
    <xf numFmtId="176" fontId="10" fillId="5" borderId="116" xfId="0" applyNumberFormat="1" applyFont="1" applyFill="1" applyBorder="1" applyAlignment="1">
      <alignment horizontal="right" vertical="center"/>
    </xf>
    <xf numFmtId="38" fontId="10" fillId="5" borderId="116" xfId="2" applyFont="1" applyFill="1" applyBorder="1" applyAlignment="1">
      <alignment horizontal="right" vertical="center"/>
    </xf>
    <xf numFmtId="0" fontId="10" fillId="5" borderId="116" xfId="0" applyFont="1" applyFill="1" applyBorder="1" applyAlignment="1">
      <alignment horizontal="right" vertical="center"/>
    </xf>
    <xf numFmtId="0" fontId="10" fillId="5" borderId="64" xfId="0" applyFont="1" applyFill="1" applyBorder="1" applyAlignment="1">
      <alignment vertical="center" wrapText="1"/>
    </xf>
    <xf numFmtId="176" fontId="10" fillId="5" borderId="59" xfId="0" applyNumberFormat="1" applyFont="1" applyFill="1" applyBorder="1" applyAlignment="1">
      <alignment horizontal="right" vertical="center"/>
    </xf>
    <xf numFmtId="176" fontId="10" fillId="5" borderId="121" xfId="0" applyNumberFormat="1" applyFont="1" applyFill="1" applyBorder="1" applyAlignment="1">
      <alignment horizontal="right" vertical="center"/>
    </xf>
    <xf numFmtId="0" fontId="10" fillId="5" borderId="135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 wrapText="1"/>
    </xf>
    <xf numFmtId="0" fontId="10" fillId="5" borderId="136" xfId="0" applyFont="1" applyFill="1" applyBorder="1" applyAlignment="1">
      <alignment horizontal="center" vertical="center"/>
    </xf>
    <xf numFmtId="0" fontId="10" fillId="5" borderId="95" xfId="0" applyFont="1" applyFill="1" applyBorder="1" applyAlignment="1">
      <alignment horizontal="center" vertical="center" wrapText="1"/>
    </xf>
    <xf numFmtId="176" fontId="10" fillId="0" borderId="50" xfId="0" applyNumberFormat="1" applyFont="1" applyBorder="1" applyAlignment="1">
      <alignment vertical="center"/>
    </xf>
    <xf numFmtId="38" fontId="10" fillId="0" borderId="50" xfId="2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176" fontId="10" fillId="0" borderId="137" xfId="1" applyFont="1" applyBorder="1" applyAlignment="1" applyProtection="1">
      <alignment vertical="center"/>
    </xf>
    <xf numFmtId="176" fontId="10" fillId="0" borderId="138" xfId="1" applyFont="1" applyBorder="1" applyAlignment="1" applyProtection="1">
      <alignment vertical="center"/>
    </xf>
    <xf numFmtId="179" fontId="10" fillId="2" borderId="43" xfId="2" applyNumberFormat="1" applyFont="1" applyFill="1" applyBorder="1" applyAlignment="1">
      <alignment vertical="center"/>
    </xf>
    <xf numFmtId="179" fontId="10" fillId="0" borderId="0" xfId="0" applyNumberFormat="1" applyFont="1" applyAlignment="1">
      <alignment vertical="center"/>
    </xf>
    <xf numFmtId="179" fontId="10" fillId="6" borderId="138" xfId="1" applyNumberFormat="1" applyFont="1" applyFill="1" applyBorder="1" applyAlignment="1" applyProtection="1">
      <alignment vertical="center"/>
    </xf>
    <xf numFmtId="176" fontId="10" fillId="7" borderId="138" xfId="1" applyFont="1" applyFill="1" applyBorder="1" applyAlignment="1" applyProtection="1">
      <alignment vertical="center"/>
    </xf>
    <xf numFmtId="38" fontId="10" fillId="4" borderId="0" xfId="2" applyFont="1" applyFill="1" applyBorder="1" applyAlignment="1">
      <alignment vertical="center"/>
    </xf>
    <xf numFmtId="176" fontId="10" fillId="8" borderId="138" xfId="1" applyFont="1" applyFill="1" applyBorder="1" applyAlignment="1" applyProtection="1">
      <alignment vertical="center"/>
    </xf>
    <xf numFmtId="176" fontId="10" fillId="8" borderId="0" xfId="1" applyFont="1" applyFill="1" applyBorder="1" applyAlignment="1" applyProtection="1">
      <alignment vertical="center"/>
    </xf>
    <xf numFmtId="38" fontId="10" fillId="4" borderId="7" xfId="2" applyFont="1" applyFill="1" applyBorder="1" applyAlignment="1">
      <alignment vertical="center"/>
    </xf>
    <xf numFmtId="176" fontId="10" fillId="8" borderId="139" xfId="1" applyFont="1" applyFill="1" applyBorder="1" applyAlignment="1" applyProtection="1">
      <alignment vertical="center"/>
    </xf>
  </cellXfs>
  <cellStyles count="3">
    <cellStyle name="Excel Built-in Comma [0]" xfId="1"/>
    <cellStyle name="標準" xfId="0" builtinId="0"/>
    <cellStyle name="桁区切り" xfId="2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ごみ処理の状況</a:t>
            </a:r>
            <a:endParaRPr lang="ja-JP" altLang="en-US" sz="120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862492798156328"/>
          <c:y val="1.8518696243301998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0883671301523"/>
          <c:y val="0.13151955453082176"/>
          <c:w val="0.58762197408250794"/>
          <c:h val="0.7540486109596411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可燃ごみ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Sheet1!$A$3:$A$21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Sheet1!$B$3:$B$21</c:f>
              <c:numCache>
                <c:formatCode>General</c:formatCode>
                <c:ptCount val="19"/>
                <c:pt idx="0">
                  <c:v>11665</c:v>
                </c:pt>
                <c:pt idx="1">
                  <c:v>11328</c:v>
                </c:pt>
                <c:pt idx="2">
                  <c:v>11239</c:v>
                </c:pt>
                <c:pt idx="3">
                  <c:v>11088</c:v>
                </c:pt>
                <c:pt idx="4">
                  <c:v>11196</c:v>
                </c:pt>
                <c:pt idx="5">
                  <c:v>11364</c:v>
                </c:pt>
                <c:pt idx="6">
                  <c:v>11332</c:v>
                </c:pt>
                <c:pt idx="7">
                  <c:v>11073</c:v>
                </c:pt>
                <c:pt idx="8">
                  <c:v>11107.55</c:v>
                </c:pt>
                <c:pt idx="9">
                  <c:v>11013</c:v>
                </c:pt>
                <c:pt idx="10">
                  <c:v>10888</c:v>
                </c:pt>
                <c:pt idx="11">
                  <c:v>10877</c:v>
                </c:pt>
                <c:pt idx="12">
                  <c:v>10787</c:v>
                </c:pt>
                <c:pt idx="13">
                  <c:v>10992</c:v>
                </c:pt>
                <c:pt idx="14">
                  <c:v>10910</c:v>
                </c:pt>
                <c:pt idx="15">
                  <c:v>10967</c:v>
                </c:pt>
                <c:pt idx="16">
                  <c:v>11042</c:v>
                </c:pt>
                <c:pt idx="17">
                  <c:v>10611</c:v>
                </c:pt>
                <c:pt idx="18">
                  <c:v>10397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不燃ごみ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Sheet1!$A$3:$A$21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Sheet1!$C$3:$C$21</c:f>
              <c:numCache>
                <c:formatCode>General</c:formatCode>
                <c:ptCount val="19"/>
                <c:pt idx="0">
                  <c:v>1305</c:v>
                </c:pt>
                <c:pt idx="1">
                  <c:v>1126</c:v>
                </c:pt>
                <c:pt idx="2">
                  <c:v>1178</c:v>
                </c:pt>
                <c:pt idx="3">
                  <c:v>1184</c:v>
                </c:pt>
                <c:pt idx="4">
                  <c:v>951</c:v>
                </c:pt>
                <c:pt idx="5">
                  <c:v>700</c:v>
                </c:pt>
                <c:pt idx="6">
                  <c:v>800</c:v>
                </c:pt>
                <c:pt idx="7">
                  <c:v>707</c:v>
                </c:pt>
                <c:pt idx="8">
                  <c:v>667.26</c:v>
                </c:pt>
                <c:pt idx="9">
                  <c:v>713</c:v>
                </c:pt>
                <c:pt idx="10">
                  <c:v>761</c:v>
                </c:pt>
                <c:pt idx="11">
                  <c:v>720</c:v>
                </c:pt>
                <c:pt idx="12">
                  <c:v>826</c:v>
                </c:pt>
                <c:pt idx="13">
                  <c:v>980</c:v>
                </c:pt>
                <c:pt idx="14">
                  <c:v>1290</c:v>
                </c:pt>
                <c:pt idx="15">
                  <c:v>1291</c:v>
                </c:pt>
                <c:pt idx="16">
                  <c:v>1147</c:v>
                </c:pt>
                <c:pt idx="17">
                  <c:v>1065</c:v>
                </c:pt>
                <c:pt idx="18">
                  <c:v>1102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資源ごみ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Sheet1!$A$3:$A$21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Sheet1!$D$3:$D$21</c:f>
              <c:numCache>
                <c:formatCode>General</c:formatCode>
                <c:ptCount val="19"/>
                <c:pt idx="0">
                  <c:v>648</c:v>
                </c:pt>
                <c:pt idx="1">
                  <c:v>702</c:v>
                </c:pt>
                <c:pt idx="2">
                  <c:v>634</c:v>
                </c:pt>
                <c:pt idx="3">
                  <c:v>621</c:v>
                </c:pt>
                <c:pt idx="4">
                  <c:v>692</c:v>
                </c:pt>
                <c:pt idx="5">
                  <c:v>695</c:v>
                </c:pt>
                <c:pt idx="6">
                  <c:v>773</c:v>
                </c:pt>
                <c:pt idx="7">
                  <c:v>827</c:v>
                </c:pt>
                <c:pt idx="8">
                  <c:v>745.649</c:v>
                </c:pt>
                <c:pt idx="9">
                  <c:v>742</c:v>
                </c:pt>
                <c:pt idx="10">
                  <c:v>690</c:v>
                </c:pt>
                <c:pt idx="11">
                  <c:v>663</c:v>
                </c:pt>
                <c:pt idx="12">
                  <c:v>667</c:v>
                </c:pt>
                <c:pt idx="13">
                  <c:v>664</c:v>
                </c:pt>
                <c:pt idx="14">
                  <c:v>640</c:v>
                </c:pt>
                <c:pt idx="15">
                  <c:v>615</c:v>
                </c:pt>
                <c:pt idx="16">
                  <c:v>605</c:v>
                </c:pt>
                <c:pt idx="17">
                  <c:v>575</c:v>
                </c:pt>
                <c:pt idx="18">
                  <c:v>574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集団資源回収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Sheet1!$A$3:$A$21</c:f>
              <c:strCache>
                <c:ptCount val="19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  <c:pt idx="18">
                  <c:v>R6</c:v>
                </c:pt>
              </c:strCache>
            </c:strRef>
          </c:cat>
          <c:val>
            <c:numRef>
              <c:f>Sheet1!$E$3:$E$21</c:f>
              <c:numCache>
                <c:formatCode>General</c:formatCode>
                <c:ptCount val="19"/>
                <c:pt idx="0">
                  <c:v>1828</c:v>
                </c:pt>
                <c:pt idx="1">
                  <c:v>1745</c:v>
                </c:pt>
                <c:pt idx="2">
                  <c:v>1579</c:v>
                </c:pt>
                <c:pt idx="3">
                  <c:v>1425</c:v>
                </c:pt>
                <c:pt idx="4">
                  <c:v>1349</c:v>
                </c:pt>
                <c:pt idx="5">
                  <c:v>1578</c:v>
                </c:pt>
                <c:pt idx="6">
                  <c:v>1337</c:v>
                </c:pt>
                <c:pt idx="7">
                  <c:v>1142</c:v>
                </c:pt>
                <c:pt idx="8">
                  <c:v>999</c:v>
                </c:pt>
                <c:pt idx="9">
                  <c:v>984</c:v>
                </c:pt>
                <c:pt idx="10">
                  <c:v>914</c:v>
                </c:pt>
                <c:pt idx="11">
                  <c:v>814</c:v>
                </c:pt>
                <c:pt idx="12">
                  <c:v>810</c:v>
                </c:pt>
                <c:pt idx="13">
                  <c:v>742</c:v>
                </c:pt>
                <c:pt idx="14">
                  <c:v>701</c:v>
                </c:pt>
                <c:pt idx="15">
                  <c:v>632</c:v>
                </c:pt>
                <c:pt idx="16">
                  <c:v>647</c:v>
                </c:pt>
                <c:pt idx="17">
                  <c:v>562</c:v>
                </c:pt>
                <c:pt idx="18">
                  <c:v>528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400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90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1" i="0" u="none" strike="noStrike" baseline="0">
                    <a:solidFill>
                      <a:schemeClr val="tx1"/>
                    </a:solidFill>
                  </a:rPr>
                  <a:t>（ｔ）</a:t>
                </a:r>
                <a:endParaRPr lang="ja-JP" altLang="en-US" sz="900" b="1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9213512945028212e-002"/>
              <c:y val="5.0178201409034395e-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1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300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x val="0.83316378135659874"/>
          <c:y val="0.43435775514210312"/>
          <c:w val="0.16683621864340126"/>
          <c:h val="0.42141790447939159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2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ごみ処理の状況</a:t>
            </a:r>
            <a:endParaRPr lang="ja-JP" altLang="en-US" sz="120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862483484423809"/>
          <c:y val="1.8519342690859295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0883671301523"/>
          <c:y val="0.13151955453082176"/>
          <c:w val="0.58762197408250794"/>
          <c:h val="0.7540486109596411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可燃ごみ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Sheet1!$A$3:$A$20</c:f>
              <c:strCache>
                <c:ptCount val="1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</c:strCache>
            </c:strRef>
          </c:cat>
          <c:val>
            <c:numRef>
              <c:f>Sheet1!$B$3:$B$20</c:f>
              <c:numCache>
                <c:formatCode>General</c:formatCode>
                <c:ptCount val="18"/>
                <c:pt idx="0">
                  <c:v>11665</c:v>
                </c:pt>
                <c:pt idx="1">
                  <c:v>11328</c:v>
                </c:pt>
                <c:pt idx="2">
                  <c:v>11239</c:v>
                </c:pt>
                <c:pt idx="3">
                  <c:v>11088</c:v>
                </c:pt>
                <c:pt idx="4">
                  <c:v>11196</c:v>
                </c:pt>
                <c:pt idx="5">
                  <c:v>11364</c:v>
                </c:pt>
                <c:pt idx="6">
                  <c:v>11332</c:v>
                </c:pt>
                <c:pt idx="7">
                  <c:v>11073</c:v>
                </c:pt>
                <c:pt idx="8">
                  <c:v>11107.55</c:v>
                </c:pt>
                <c:pt idx="9">
                  <c:v>11013</c:v>
                </c:pt>
                <c:pt idx="10">
                  <c:v>10888</c:v>
                </c:pt>
                <c:pt idx="11">
                  <c:v>10877</c:v>
                </c:pt>
                <c:pt idx="12">
                  <c:v>10787</c:v>
                </c:pt>
                <c:pt idx="13">
                  <c:v>10992</c:v>
                </c:pt>
                <c:pt idx="14">
                  <c:v>10910</c:v>
                </c:pt>
                <c:pt idx="15">
                  <c:v>10967</c:v>
                </c:pt>
                <c:pt idx="16">
                  <c:v>11042</c:v>
                </c:pt>
                <c:pt idx="17">
                  <c:v>10611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不燃ごみ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Sheet1!$A$3:$A$20</c:f>
              <c:strCache>
                <c:ptCount val="1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</c:strCache>
            </c:strRef>
          </c:cat>
          <c:val>
            <c:numRef>
              <c:f>Sheet1!$C$3:$C$20</c:f>
              <c:numCache>
                <c:formatCode>General</c:formatCode>
                <c:ptCount val="18"/>
                <c:pt idx="0">
                  <c:v>1305</c:v>
                </c:pt>
                <c:pt idx="1">
                  <c:v>1126</c:v>
                </c:pt>
                <c:pt idx="2">
                  <c:v>1178</c:v>
                </c:pt>
                <c:pt idx="3">
                  <c:v>1184</c:v>
                </c:pt>
                <c:pt idx="4">
                  <c:v>951</c:v>
                </c:pt>
                <c:pt idx="5">
                  <c:v>700</c:v>
                </c:pt>
                <c:pt idx="6">
                  <c:v>800</c:v>
                </c:pt>
                <c:pt idx="7">
                  <c:v>707</c:v>
                </c:pt>
                <c:pt idx="8">
                  <c:v>667.26</c:v>
                </c:pt>
                <c:pt idx="9">
                  <c:v>713</c:v>
                </c:pt>
                <c:pt idx="10">
                  <c:v>761</c:v>
                </c:pt>
                <c:pt idx="11">
                  <c:v>720</c:v>
                </c:pt>
                <c:pt idx="12">
                  <c:v>826</c:v>
                </c:pt>
                <c:pt idx="13">
                  <c:v>980</c:v>
                </c:pt>
                <c:pt idx="14">
                  <c:v>1290</c:v>
                </c:pt>
                <c:pt idx="15">
                  <c:v>1291</c:v>
                </c:pt>
                <c:pt idx="16">
                  <c:v>1147</c:v>
                </c:pt>
                <c:pt idx="17">
                  <c:v>1065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資源ごみ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Sheet1!$A$3:$A$20</c:f>
              <c:strCache>
                <c:ptCount val="1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</c:strCache>
            </c:strRef>
          </c:cat>
          <c:val>
            <c:numRef>
              <c:f>Sheet1!$D$3:$D$20</c:f>
              <c:numCache>
                <c:formatCode>General</c:formatCode>
                <c:ptCount val="18"/>
                <c:pt idx="0">
                  <c:v>648</c:v>
                </c:pt>
                <c:pt idx="1">
                  <c:v>702</c:v>
                </c:pt>
                <c:pt idx="2">
                  <c:v>634</c:v>
                </c:pt>
                <c:pt idx="3">
                  <c:v>621</c:v>
                </c:pt>
                <c:pt idx="4">
                  <c:v>692</c:v>
                </c:pt>
                <c:pt idx="5">
                  <c:v>695</c:v>
                </c:pt>
                <c:pt idx="6">
                  <c:v>773</c:v>
                </c:pt>
                <c:pt idx="7">
                  <c:v>827</c:v>
                </c:pt>
                <c:pt idx="8">
                  <c:v>745.649</c:v>
                </c:pt>
                <c:pt idx="9">
                  <c:v>742</c:v>
                </c:pt>
                <c:pt idx="10">
                  <c:v>690</c:v>
                </c:pt>
                <c:pt idx="11">
                  <c:v>663</c:v>
                </c:pt>
                <c:pt idx="12">
                  <c:v>667</c:v>
                </c:pt>
                <c:pt idx="13">
                  <c:v>664</c:v>
                </c:pt>
                <c:pt idx="14">
                  <c:v>640</c:v>
                </c:pt>
                <c:pt idx="15">
                  <c:v>615</c:v>
                </c:pt>
                <c:pt idx="16">
                  <c:v>605</c:v>
                </c:pt>
                <c:pt idx="17">
                  <c:v>575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集団資源回収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Sheet1!$A$3:$A$20</c:f>
              <c:strCache>
                <c:ptCount val="1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</c:strCache>
            </c:strRef>
          </c:cat>
          <c:val>
            <c:numRef>
              <c:f>Sheet1!$E$3:$E$20</c:f>
              <c:numCache>
                <c:formatCode>General</c:formatCode>
                <c:ptCount val="18"/>
                <c:pt idx="0">
                  <c:v>1828</c:v>
                </c:pt>
                <c:pt idx="1">
                  <c:v>1745</c:v>
                </c:pt>
                <c:pt idx="2">
                  <c:v>1579</c:v>
                </c:pt>
                <c:pt idx="3">
                  <c:v>1425</c:v>
                </c:pt>
                <c:pt idx="4">
                  <c:v>1349</c:v>
                </c:pt>
                <c:pt idx="5">
                  <c:v>1578</c:v>
                </c:pt>
                <c:pt idx="6">
                  <c:v>1337</c:v>
                </c:pt>
                <c:pt idx="7">
                  <c:v>1142</c:v>
                </c:pt>
                <c:pt idx="8">
                  <c:v>999</c:v>
                </c:pt>
                <c:pt idx="9">
                  <c:v>984</c:v>
                </c:pt>
                <c:pt idx="10">
                  <c:v>914</c:v>
                </c:pt>
                <c:pt idx="11">
                  <c:v>814</c:v>
                </c:pt>
                <c:pt idx="12">
                  <c:v>810</c:v>
                </c:pt>
                <c:pt idx="13">
                  <c:v>742</c:v>
                </c:pt>
                <c:pt idx="14">
                  <c:v>701</c:v>
                </c:pt>
                <c:pt idx="15">
                  <c:v>632</c:v>
                </c:pt>
                <c:pt idx="16">
                  <c:v>647</c:v>
                </c:pt>
                <c:pt idx="17">
                  <c:v>562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400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90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1" i="0" u="none" strike="noStrike" baseline="0">
                    <a:solidFill>
                      <a:schemeClr val="tx1"/>
                    </a:solidFill>
                  </a:rPr>
                  <a:t>（ｔ）</a:t>
                </a:r>
                <a:endParaRPr lang="ja-JP" altLang="en-US" sz="900" b="1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9213514896476937e-002"/>
              <c:y val="5.0178510294908787e-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1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300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wMode val="edge"/>
          <c:hMode val="edge"/>
          <c:x val="0.833163717438546"/>
          <c:y val="0.43435787309803059"/>
          <c:w val="1"/>
          <c:h val="0.80037418399623128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charts/chart3.xml><?xml version="1.0" encoding="utf-8"?>
<c:chartSpace xmlns:a="http://schemas.openxmlformats.org/drawingml/2006/main" xmlns:r="http://schemas.openxmlformats.org/officeDocument/2006/relationships" xmlns:c="http://schemas.openxmlformats.org/drawingml/20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200" i="0" u="none" strike="noStrike" baseline="0">
                <a:solidFill>
                  <a:schemeClr val="tx1"/>
                </a:solidFill>
              </a:defRPr>
            </a:pPr>
            <a:r>
              <a:rPr lang="ja-JP" altLang="en-US" sz="1200" b="1" i="0" u="none" strike="noStrike" baseline="0">
                <a:solidFill>
                  <a:schemeClr val="tx1"/>
                </a:solidFill>
              </a:rPr>
              <a:t>ごみ処理の状況</a:t>
            </a:r>
            <a:endParaRPr lang="ja-JP" altLang="en-US" sz="1200" b="1" i="0" u="none" strike="noStrike" baseline="0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31862491371342327"/>
          <c:y val="1.8518853621558175e-00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790883671301523"/>
          <c:y val="0.13151955453082176"/>
          <c:w val="0.58762197408250794"/>
          <c:h val="0.75404861095964115"/>
        </c:manualLayout>
      </c:layout>
      <c:lineChart>
        <c:grouping val="standar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可燃ごみ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cat>
            <c:strRef>
              <c:f>Sheet1!$A$3:$A$20</c:f>
              <c:strCache>
                <c:ptCount val="18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  <c:pt idx="16">
                  <c:v>R4</c:v>
                </c:pt>
                <c:pt idx="17">
                  <c:v>R5</c:v>
                </c:pt>
              </c:strCache>
            </c:strRef>
          </c:cat>
          <c:val>
            <c:numRef>
              <c:f>Sheet1!$B$3:$B$20</c:f>
              <c:numCache>
                <c:formatCode>General</c:formatCode>
                <c:ptCount val="18"/>
                <c:pt idx="0">
                  <c:v>11665</c:v>
                </c:pt>
                <c:pt idx="1">
                  <c:v>11328</c:v>
                </c:pt>
                <c:pt idx="2">
                  <c:v>11239</c:v>
                </c:pt>
                <c:pt idx="3">
                  <c:v>11088</c:v>
                </c:pt>
                <c:pt idx="4">
                  <c:v>11196</c:v>
                </c:pt>
                <c:pt idx="5">
                  <c:v>11364</c:v>
                </c:pt>
                <c:pt idx="6">
                  <c:v>11332</c:v>
                </c:pt>
                <c:pt idx="7">
                  <c:v>11073</c:v>
                </c:pt>
                <c:pt idx="8">
                  <c:v>11107.55</c:v>
                </c:pt>
                <c:pt idx="9">
                  <c:v>11013</c:v>
                </c:pt>
                <c:pt idx="10">
                  <c:v>10888</c:v>
                </c:pt>
                <c:pt idx="11">
                  <c:v>10877</c:v>
                </c:pt>
                <c:pt idx="12">
                  <c:v>10787</c:v>
                </c:pt>
                <c:pt idx="13">
                  <c:v>10992</c:v>
                </c:pt>
                <c:pt idx="14">
                  <c:v>10910</c:v>
                </c:pt>
                <c:pt idx="15">
                  <c:v>10967</c:v>
                </c:pt>
                <c:pt idx="16">
                  <c:v>11042</c:v>
                </c:pt>
                <c:pt idx="17">
                  <c:v>10611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lineChart>
        <c:grouping val="standard"/>
        <c:varyColors val="0"/>
        <c:ser>
          <c:idx val="1"/>
          <c:order val="1"/>
          <c:tx>
            <c:strRef>
              <c:f>Sheet1!$C$2</c:f>
              <c:strCache>
                <c:ptCount val="1"/>
                <c:pt idx="0">
                  <c:v>不燃ごみ</c:v>
                </c:pt>
              </c:strCache>
            </c:strRef>
          </c:tx>
          <c:spPr>
            <a:ln>
              <a:solidFill>
                <a:srgbClr val="FF33CC"/>
              </a:solidFill>
            </a:ln>
          </c:spPr>
          <c:marker>
            <c:spPr>
              <a:solidFill>
                <a:srgbClr val="FF33CC"/>
              </a:solidFill>
              <a:ln>
                <a:solidFill>
                  <a:srgbClr val="FF33CC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Sheet1!$A$3:$A$18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Sheet1!$C$3:$C$20</c:f>
              <c:numCache>
                <c:formatCode>General</c:formatCode>
                <c:ptCount val="18"/>
                <c:pt idx="0">
                  <c:v>1305</c:v>
                </c:pt>
                <c:pt idx="1">
                  <c:v>1126</c:v>
                </c:pt>
                <c:pt idx="2">
                  <c:v>1178</c:v>
                </c:pt>
                <c:pt idx="3">
                  <c:v>1184</c:v>
                </c:pt>
                <c:pt idx="4">
                  <c:v>951</c:v>
                </c:pt>
                <c:pt idx="5">
                  <c:v>700</c:v>
                </c:pt>
                <c:pt idx="6">
                  <c:v>800</c:v>
                </c:pt>
                <c:pt idx="7">
                  <c:v>707</c:v>
                </c:pt>
                <c:pt idx="8">
                  <c:v>667.26</c:v>
                </c:pt>
                <c:pt idx="9">
                  <c:v>713</c:v>
                </c:pt>
                <c:pt idx="10">
                  <c:v>761</c:v>
                </c:pt>
                <c:pt idx="11">
                  <c:v>720</c:v>
                </c:pt>
                <c:pt idx="12">
                  <c:v>826</c:v>
                </c:pt>
                <c:pt idx="13">
                  <c:v>980</c:v>
                </c:pt>
                <c:pt idx="14">
                  <c:v>1290</c:v>
                </c:pt>
                <c:pt idx="15">
                  <c:v>1291</c:v>
                </c:pt>
                <c:pt idx="16">
                  <c:v>1147</c:v>
                </c:pt>
                <c:pt idx="17">
                  <c:v>1065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資源ごみ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Sheet1!$A$3:$A$18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Sheet1!$D$3:$D$20</c:f>
              <c:numCache>
                <c:formatCode>General</c:formatCode>
                <c:ptCount val="18"/>
                <c:pt idx="0">
                  <c:v>648</c:v>
                </c:pt>
                <c:pt idx="1">
                  <c:v>702</c:v>
                </c:pt>
                <c:pt idx="2">
                  <c:v>634</c:v>
                </c:pt>
                <c:pt idx="3">
                  <c:v>621</c:v>
                </c:pt>
                <c:pt idx="4">
                  <c:v>692</c:v>
                </c:pt>
                <c:pt idx="5">
                  <c:v>695</c:v>
                </c:pt>
                <c:pt idx="6">
                  <c:v>773</c:v>
                </c:pt>
                <c:pt idx="7">
                  <c:v>827</c:v>
                </c:pt>
                <c:pt idx="8">
                  <c:v>745.649</c:v>
                </c:pt>
                <c:pt idx="9">
                  <c:v>742</c:v>
                </c:pt>
                <c:pt idx="10">
                  <c:v>690</c:v>
                </c:pt>
                <c:pt idx="11">
                  <c:v>663</c:v>
                </c:pt>
                <c:pt idx="12">
                  <c:v>667</c:v>
                </c:pt>
                <c:pt idx="13">
                  <c:v>664</c:v>
                </c:pt>
                <c:pt idx="14">
                  <c:v>640</c:v>
                </c:pt>
                <c:pt idx="15">
                  <c:v>615</c:v>
                </c:pt>
                <c:pt idx="16">
                  <c:v>605</c:v>
                </c:pt>
                <c:pt idx="17">
                  <c:v>575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集団資源回収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/>
              </c:ext>
            </c:extLst>
          </c:dLbls>
          <c:cat>
            <c:strRef>
              <c:f>Sheet1!$A$3:$A$18</c:f>
              <c:strCache>
                <c:ptCount val="16"/>
                <c:pt idx="0">
                  <c:v>H18</c:v>
                </c:pt>
                <c:pt idx="1">
                  <c:v>H19</c:v>
                </c:pt>
                <c:pt idx="2">
                  <c:v>H20</c:v>
                </c:pt>
                <c:pt idx="3">
                  <c:v>H21</c:v>
                </c:pt>
                <c:pt idx="4">
                  <c:v>H22</c:v>
                </c:pt>
                <c:pt idx="5">
                  <c:v>H23</c:v>
                </c:pt>
                <c:pt idx="6">
                  <c:v>H24</c:v>
                </c:pt>
                <c:pt idx="7">
                  <c:v>H25</c:v>
                </c:pt>
                <c:pt idx="8">
                  <c:v>H26</c:v>
                </c:pt>
                <c:pt idx="9">
                  <c:v>H27</c:v>
                </c:pt>
                <c:pt idx="10">
                  <c:v>H28</c:v>
                </c:pt>
                <c:pt idx="11">
                  <c:v>H29</c:v>
                </c:pt>
                <c:pt idx="12">
                  <c:v>H30</c:v>
                </c:pt>
                <c:pt idx="13">
                  <c:v>R1</c:v>
                </c:pt>
                <c:pt idx="14">
                  <c:v>R2</c:v>
                </c:pt>
                <c:pt idx="15">
                  <c:v>R3</c:v>
                </c:pt>
              </c:strCache>
            </c:strRef>
          </c:cat>
          <c:val>
            <c:numRef>
              <c:f>Sheet1!$E$3:$E$20</c:f>
              <c:numCache>
                <c:formatCode>General</c:formatCode>
                <c:ptCount val="18"/>
                <c:pt idx="0">
                  <c:v>1828</c:v>
                </c:pt>
                <c:pt idx="1">
                  <c:v>1745</c:v>
                </c:pt>
                <c:pt idx="2">
                  <c:v>1579</c:v>
                </c:pt>
                <c:pt idx="3">
                  <c:v>1425</c:v>
                </c:pt>
                <c:pt idx="4">
                  <c:v>1349</c:v>
                </c:pt>
                <c:pt idx="5">
                  <c:v>1578</c:v>
                </c:pt>
                <c:pt idx="6">
                  <c:v>1337</c:v>
                </c:pt>
                <c:pt idx="7">
                  <c:v>1142</c:v>
                </c:pt>
                <c:pt idx="8">
                  <c:v>999</c:v>
                </c:pt>
                <c:pt idx="9">
                  <c:v>984</c:v>
                </c:pt>
                <c:pt idx="10">
                  <c:v>914</c:v>
                </c:pt>
                <c:pt idx="11">
                  <c:v>814</c:v>
                </c:pt>
                <c:pt idx="12">
                  <c:v>810</c:v>
                </c:pt>
                <c:pt idx="13">
                  <c:v>742</c:v>
                </c:pt>
                <c:pt idx="14">
                  <c:v>701</c:v>
                </c:pt>
                <c:pt idx="15">
                  <c:v>632</c:v>
                </c:pt>
                <c:pt idx="16">
                  <c:v>647</c:v>
                </c:pt>
                <c:pt idx="17">
                  <c:v>562</c:v>
                </c:pt>
              </c:numCache>
            </c:numRef>
          </c:val>
          <c:smooth val="0"/>
        </c:ser>
        <c:dLbls>
          <c:txPr>
            <a:bodyPr rot="0" horzOverflow="overflow" anchor="ctr" anchorCtr="1">
              <a:spAutoFit/>
            </a:bodyPr>
            <a:lstStyle/>
            <a:p>
              <a:pPr algn="ctr" rtl="0">
                <a:defRPr sz="1000">
                  <a:solidFill>
                    <a:schemeClr val="tx1"/>
                  </a:solidFill>
                </a:defRPr>
              </a:pPr>
              <a:endParaRPr lang="ja-JP" altLang="en-US"/>
            </a:p>
          </c:txPr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  <c:max val="14000"/>
          <c:min val="0"/>
        </c:scaling>
        <c:delete val="0"/>
        <c:axPos val="l"/>
        <c:majorGridlines/>
        <c:title>
          <c:tx>
            <c:rich>
              <a:bodyPr rot="0" horzOverflow="overflow" anchor="ctr" anchorCtr="1"/>
              <a:lstStyle/>
              <a:p>
                <a:pPr algn="ctr" rtl="0">
                  <a:defRPr sz="900" i="0" u="none" strike="noStrike" baseline="0">
                    <a:solidFill>
                      <a:schemeClr val="tx1"/>
                    </a:solidFill>
                  </a:defRPr>
                </a:pPr>
                <a:r>
                  <a:rPr lang="ja-JP" altLang="en-US" sz="900" b="1" i="0" u="none" strike="noStrike" baseline="0">
                    <a:solidFill>
                      <a:schemeClr val="tx1"/>
                    </a:solidFill>
                  </a:rPr>
                  <a:t>（ｔ）</a:t>
                </a:r>
                <a:endParaRPr lang="ja-JP" altLang="en-US" sz="900" b="1" i="0" u="none" strike="noStrike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9.921341741643365e-002"/>
              <c:y val="5.0178510294908787e-00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2"/>
        <c:crosses val="autoZero"/>
        <c:auto val="1"/>
        <c:lblAlgn val="ctr"/>
        <c:lblOffset val="100"/>
        <c:noMultiLvlLbl val="0"/>
      </c:catAx>
      <c:valAx>
        <c:axId val="12"/>
        <c:scaling>
          <c:orientation val="minMax"/>
          <c:max val="21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1000">
                <a:solidFill>
                  <a:schemeClr val="tx1"/>
                </a:solidFill>
              </a:defRPr>
            </a:pPr>
            <a:endParaRPr lang="ja-JP" altLang="en-US"/>
          </a:p>
        </c:txPr>
        <c:crossAx val="11"/>
        <c:crosses val="max"/>
        <c:crossBetween val="between"/>
        <c:majorUnit val="300"/>
      </c:valAx>
      <c:spPr>
        <a:solidFill>
          <a:schemeClr val="bg1">
            <a:lumMod val="75000"/>
          </a:schemeClr>
        </a:solidFill>
      </c:spPr>
    </c:plotArea>
    <c:legend>
      <c:legendPos val="r"/>
      <c:layout>
        <c:manualLayout>
          <c:xMode val="edge"/>
          <c:yMode val="edge"/>
          <c:wMode val="edge"/>
          <c:hMode val="edge"/>
          <c:x val="0.83316367133497626"/>
          <c:y val="0.43435787309803059"/>
          <c:w val="1"/>
          <c:h val="0.80037418399623128"/>
        </c:manualLayout>
      </c:layout>
      <c:overlay val="0"/>
      <c:txPr>
        <a:bodyPr horzOverflow="overflow" anchor="ctr" anchorCtr="1"/>
        <a:lstStyle/>
        <a:p>
          <a:pPr algn="l" rtl="0">
            <a:defRPr sz="1000">
              <a:solidFill>
                <a:schemeClr val="tx1"/>
              </a:solidFill>
            </a:defRPr>
          </a:pPr>
          <a:endParaRPr lang="ja-JP" altLang="en-US"/>
        </a:p>
      </c:txPr>
    </c:legend>
    <c:plotVisOnly val="1"/>
    <c:dispBlanksAs val="gap"/>
    <c:showDLblsOverMax val="0"/>
  </c:chart>
  <c:txPr>
    <a:bodyPr horzOverflow="overflow" anchor="ctr" anchorCtr="1"/>
    <a:lstStyle/>
    <a:p>
      <a:pPr algn="ctr" rtl="0">
        <a:defRPr lang="ja-JP" altLang="en-US" sz="1000">
          <a:solidFill>
            <a:schemeClr val="tx1"/>
          </a:solidFill>
        </a:defRPr>
      </a:pPr>
      <a:endParaRPr lang="ja-JP" altLang="en-US"/>
    </a:p>
  </c:txPr>
  <c:printSettings>
    <c:pageMargins l="0.7" r="0.7" t="0.75" b="0.75" header="0.3" footer="0.3"/>
    <c:pageSetup paperSize="9" orientation="landscape"/>
  </c:printSettings>
  <c:extLst>
    <c:ext xmlns:c14="http://schemas.microsoft.com/office/drawing/2007/8/2/chart" uri="{781A3756-C4B2-4CAC-9D66-4F8BD8637D16}"/>
  </c:extLst>
</c:chartSpace>
</file>

<file path=xl/drawings/_rels/drawing1.xml.rels><?xml version="1.0" encoding="UTF-8"?>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chart" Target="../charts/chart2.xml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chart" Target="../charts/chart3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0</xdr:colOff>
      <xdr:row>62</xdr:row>
      <xdr:rowOff>114300</xdr:rowOff>
    </xdr:from>
    <xdr:to xmlns:xdr="http://schemas.openxmlformats.org/drawingml/2006/spreadsheetDrawing">
      <xdr:col>7</xdr:col>
      <xdr:colOff>142875</xdr:colOff>
      <xdr:row>80</xdr:row>
      <xdr:rowOff>123825</xdr:rowOff>
    </xdr:to>
    <xdr:graphicFrame macro="">
      <xdr:nvGraphicFramePr>
        <xdr:cNvPr id="1328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28575</xdr:colOff>
      <xdr:row>2</xdr:row>
      <xdr:rowOff>9525</xdr:rowOff>
    </xdr:from>
    <xdr:to xmlns:xdr="http://schemas.openxmlformats.org/drawingml/2006/spreadsheetDrawing">
      <xdr:col>1</xdr:col>
      <xdr:colOff>1432560</xdr:colOff>
      <xdr:row>4</xdr:row>
      <xdr:rowOff>323215</xdr:rowOff>
    </xdr:to>
    <xdr:cxnSp macro="">
      <xdr:nvCxnSpPr>
        <xdr:cNvPr id="4" name="直線コネクタ 3"/>
        <xdr:cNvCxnSpPr/>
      </xdr:nvCxnSpPr>
      <xdr:spPr>
        <a:xfrm>
          <a:off x="28575" y="390525"/>
          <a:ext cx="1689735" cy="69469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257175</xdr:colOff>
      <xdr:row>61</xdr:row>
      <xdr:rowOff>85725</xdr:rowOff>
    </xdr:from>
    <xdr:to xmlns:xdr="http://schemas.openxmlformats.org/drawingml/2006/spreadsheetDrawing">
      <xdr:col>9</xdr:col>
      <xdr:colOff>590550</xdr:colOff>
      <xdr:row>82</xdr:row>
      <xdr:rowOff>172085</xdr:rowOff>
    </xdr:to>
    <xdr:graphicFrame macro="">
      <xdr:nvGraphicFramePr>
        <xdr:cNvPr id="55499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28575</xdr:colOff>
      <xdr:row>2</xdr:row>
      <xdr:rowOff>9525</xdr:rowOff>
    </xdr:from>
    <xdr:to xmlns:xdr="http://schemas.openxmlformats.org/drawingml/2006/spreadsheetDrawing">
      <xdr:col>2</xdr:col>
      <xdr:colOff>9525</xdr:colOff>
      <xdr:row>5</xdr:row>
      <xdr:rowOff>0</xdr:rowOff>
    </xdr:to>
    <xdr:cxnSp macro="">
      <xdr:nvCxnSpPr>
        <xdr:cNvPr id="3" name="直線コネクタ 2"/>
        <xdr:cNvCxnSpPr/>
      </xdr:nvCxnSpPr>
      <xdr:spPr>
        <a:xfrm>
          <a:off x="28575" y="390525"/>
          <a:ext cx="1466850" cy="19367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257175</xdr:colOff>
      <xdr:row>61</xdr:row>
      <xdr:rowOff>85725</xdr:rowOff>
    </xdr:from>
    <xdr:to xmlns:xdr="http://schemas.openxmlformats.org/drawingml/2006/spreadsheetDrawing">
      <xdr:col>12</xdr:col>
      <xdr:colOff>762000</xdr:colOff>
      <xdr:row>82</xdr:row>
      <xdr:rowOff>172085</xdr:rowOff>
    </xdr:to>
    <xdr:graphicFrame macro="">
      <xdr:nvGraphicFramePr>
        <xdr:cNvPr id="122007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 xmlns:xdr="http://schemas.openxmlformats.org/drawingml/2006/spreadsheetDrawing">
      <xdr:col>0</xdr:col>
      <xdr:colOff>28575</xdr:colOff>
      <xdr:row>2</xdr:row>
      <xdr:rowOff>9525</xdr:rowOff>
    </xdr:from>
    <xdr:to xmlns:xdr="http://schemas.openxmlformats.org/drawingml/2006/spreadsheetDrawing">
      <xdr:col>2</xdr:col>
      <xdr:colOff>9525</xdr:colOff>
      <xdr:row>5</xdr:row>
      <xdr:rowOff>0</xdr:rowOff>
    </xdr:to>
    <xdr:cxnSp macro="">
      <xdr:nvCxnSpPr>
        <xdr:cNvPr id="3" name="直線コネクタ 2"/>
        <xdr:cNvCxnSpPr/>
      </xdr:nvCxnSpPr>
      <xdr:spPr>
        <a:xfrm>
          <a:off x="28575" y="390525"/>
          <a:ext cx="1009650" cy="1936750"/>
        </a:xfrm>
        <a:prstGeom prst="straightConnector1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64"/>
  <sheetViews>
    <sheetView tabSelected="1" view="pageBreakPreview" zoomScaleSheetLayoutView="100" workbookViewId="0">
      <pane ySplit="5" topLeftCell="A6" activePane="bottomLeft" state="frozen"/>
      <selection pane="bottomLeft" activeCell="J62" sqref="J62"/>
    </sheetView>
  </sheetViews>
  <sheetFormatPr defaultColWidth="9.875" defaultRowHeight="15" customHeight="1"/>
  <cols>
    <col min="1" max="1" width="3.75" style="1" customWidth="1"/>
    <col min="2" max="2" width="20.5" style="1" bestFit="1" customWidth="1"/>
    <col min="3" max="16384" width="9.875" style="1"/>
  </cols>
  <sheetData>
    <row r="1" spans="1:11" ht="15" customHeight="1">
      <c r="A1" s="5" t="s">
        <v>5</v>
      </c>
      <c r="B1" s="5"/>
    </row>
    <row r="2" spans="1:11" ht="15" customHeight="1">
      <c r="K2" s="75" t="s">
        <v>45</v>
      </c>
    </row>
    <row r="3" spans="1:11" ht="15" customHeight="1">
      <c r="A3" s="6" t="s">
        <v>42</v>
      </c>
      <c r="B3" s="17"/>
      <c r="C3" s="26" t="s">
        <v>10</v>
      </c>
      <c r="D3" s="39"/>
      <c r="E3" s="39"/>
      <c r="F3" s="39"/>
      <c r="G3" s="39"/>
      <c r="H3" s="39"/>
      <c r="I3" s="39"/>
      <c r="J3" s="39"/>
      <c r="K3" s="76" t="s">
        <v>11</v>
      </c>
    </row>
    <row r="4" spans="1:11" ht="15" customHeight="1">
      <c r="A4" s="7"/>
      <c r="B4" s="18"/>
      <c r="C4" s="27" t="s">
        <v>17</v>
      </c>
      <c r="D4" s="40" t="s">
        <v>15</v>
      </c>
      <c r="E4" s="47"/>
      <c r="F4" s="56"/>
      <c r="G4" s="40" t="s">
        <v>13</v>
      </c>
      <c r="H4" s="47"/>
      <c r="I4" s="68"/>
      <c r="J4" s="27" t="s">
        <v>18</v>
      </c>
      <c r="K4" s="77"/>
    </row>
    <row r="5" spans="1:11" ht="27.75">
      <c r="A5" s="8" t="s">
        <v>12</v>
      </c>
      <c r="B5" s="19"/>
      <c r="C5" s="28"/>
      <c r="D5" s="41" t="s">
        <v>1</v>
      </c>
      <c r="E5" s="48" t="s">
        <v>20</v>
      </c>
      <c r="F5" s="57" t="s">
        <v>21</v>
      </c>
      <c r="G5" s="41" t="s">
        <v>1</v>
      </c>
      <c r="H5" s="48" t="s">
        <v>24</v>
      </c>
      <c r="I5" s="69" t="s">
        <v>39</v>
      </c>
      <c r="J5" s="28"/>
      <c r="K5" s="78"/>
    </row>
    <row r="6" spans="1:11" s="2" customFormat="1" ht="15" customHeight="1">
      <c r="A6" s="9" t="s">
        <v>26</v>
      </c>
      <c r="B6" s="20" t="s">
        <v>19</v>
      </c>
      <c r="C6" s="29">
        <v>13618</v>
      </c>
      <c r="D6" s="42">
        <v>11665</v>
      </c>
      <c r="E6" s="49">
        <v>8701</v>
      </c>
      <c r="F6" s="58">
        <v>2964</v>
      </c>
      <c r="G6" s="65">
        <v>1305</v>
      </c>
      <c r="H6" s="66">
        <v>928</v>
      </c>
      <c r="I6" s="70">
        <v>377</v>
      </c>
      <c r="J6" s="29">
        <v>648</v>
      </c>
      <c r="K6" s="79">
        <v>1828</v>
      </c>
    </row>
    <row r="7" spans="1:11" s="2" customFormat="1" ht="15" customHeight="1">
      <c r="A7" s="9" t="s">
        <v>37</v>
      </c>
      <c r="B7" s="20" t="s">
        <v>19</v>
      </c>
      <c r="C7" s="29">
        <v>13156</v>
      </c>
      <c r="D7" s="42">
        <v>11328</v>
      </c>
      <c r="E7" s="49">
        <v>8389</v>
      </c>
      <c r="F7" s="58">
        <v>2939</v>
      </c>
      <c r="G7" s="65">
        <v>1126</v>
      </c>
      <c r="H7" s="66">
        <v>773</v>
      </c>
      <c r="I7" s="70">
        <v>353</v>
      </c>
      <c r="J7" s="29">
        <v>702</v>
      </c>
      <c r="K7" s="79">
        <v>1745</v>
      </c>
    </row>
    <row r="8" spans="1:11" s="2" customFormat="1" ht="15" customHeight="1">
      <c r="A8" s="9" t="s">
        <v>41</v>
      </c>
      <c r="B8" s="20" t="s">
        <v>19</v>
      </c>
      <c r="C8" s="29">
        <v>13051</v>
      </c>
      <c r="D8" s="42">
        <v>11239</v>
      </c>
      <c r="E8" s="49">
        <v>8384</v>
      </c>
      <c r="F8" s="58">
        <v>2855</v>
      </c>
      <c r="G8" s="65">
        <v>1178</v>
      </c>
      <c r="H8" s="66">
        <v>756</v>
      </c>
      <c r="I8" s="70">
        <v>422</v>
      </c>
      <c r="J8" s="29">
        <v>634</v>
      </c>
      <c r="K8" s="79">
        <v>1579</v>
      </c>
    </row>
    <row r="9" spans="1:11" s="3" customFormat="1" ht="15" customHeight="1">
      <c r="A9" s="10"/>
      <c r="B9" s="15" t="s">
        <v>33</v>
      </c>
      <c r="C9" s="30">
        <v>5693</v>
      </c>
      <c r="D9" s="43">
        <v>4758</v>
      </c>
      <c r="E9" s="50">
        <v>3533</v>
      </c>
      <c r="F9" s="59">
        <v>1225</v>
      </c>
      <c r="G9" s="43">
        <v>631</v>
      </c>
      <c r="H9" s="67">
        <v>332</v>
      </c>
      <c r="I9" s="71">
        <v>299</v>
      </c>
      <c r="J9" s="30">
        <v>304</v>
      </c>
      <c r="K9" s="80" t="s">
        <v>30</v>
      </c>
    </row>
    <row r="10" spans="1:11" s="3" customFormat="1" ht="15" customHeight="1">
      <c r="A10" s="11"/>
      <c r="B10" s="21" t="s">
        <v>36</v>
      </c>
      <c r="C10" s="31">
        <v>7358</v>
      </c>
      <c r="D10" s="44">
        <v>6481</v>
      </c>
      <c r="E10" s="51">
        <v>4851</v>
      </c>
      <c r="F10" s="60">
        <v>1630</v>
      </c>
      <c r="G10" s="44">
        <v>547</v>
      </c>
      <c r="H10" s="51">
        <v>424</v>
      </c>
      <c r="I10" s="72">
        <v>123</v>
      </c>
      <c r="J10" s="31">
        <v>330</v>
      </c>
      <c r="K10" s="81" t="s">
        <v>30</v>
      </c>
    </row>
    <row r="11" spans="1:11" s="2" customFormat="1" ht="15" customHeight="1">
      <c r="A11" s="9" t="s">
        <v>43</v>
      </c>
      <c r="B11" s="20" t="s">
        <v>19</v>
      </c>
      <c r="C11" s="29">
        <v>12893</v>
      </c>
      <c r="D11" s="42">
        <v>11088</v>
      </c>
      <c r="E11" s="49">
        <v>8311</v>
      </c>
      <c r="F11" s="58">
        <v>2777</v>
      </c>
      <c r="G11" s="65">
        <v>1184</v>
      </c>
      <c r="H11" s="66">
        <v>752</v>
      </c>
      <c r="I11" s="70">
        <v>432</v>
      </c>
      <c r="J11" s="29">
        <v>621</v>
      </c>
      <c r="K11" s="79">
        <v>1425</v>
      </c>
    </row>
    <row r="12" spans="1:11" s="3" customFormat="1" ht="15" customHeight="1">
      <c r="A12" s="10"/>
      <c r="B12" s="15" t="s">
        <v>33</v>
      </c>
      <c r="C12" s="32">
        <v>5695</v>
      </c>
      <c r="D12" s="45">
        <v>4736</v>
      </c>
      <c r="E12" s="52">
        <v>3547</v>
      </c>
      <c r="F12" s="61">
        <v>1189</v>
      </c>
      <c r="G12" s="45">
        <v>664</v>
      </c>
      <c r="H12" s="54">
        <v>346</v>
      </c>
      <c r="I12" s="73">
        <v>318</v>
      </c>
      <c r="J12" s="32">
        <v>295</v>
      </c>
      <c r="K12" s="82" t="s">
        <v>30</v>
      </c>
    </row>
    <row r="13" spans="1:11" s="3" customFormat="1" ht="15" customHeight="1">
      <c r="A13" s="10"/>
      <c r="B13" s="15" t="s">
        <v>36</v>
      </c>
      <c r="C13" s="32">
        <v>7198</v>
      </c>
      <c r="D13" s="45">
        <v>6352</v>
      </c>
      <c r="E13" s="52">
        <v>4764</v>
      </c>
      <c r="F13" s="61">
        <v>1588</v>
      </c>
      <c r="G13" s="45">
        <v>520</v>
      </c>
      <c r="H13" s="52">
        <v>406</v>
      </c>
      <c r="I13" s="73">
        <v>114</v>
      </c>
      <c r="J13" s="32">
        <v>326</v>
      </c>
      <c r="K13" s="83" t="s">
        <v>30</v>
      </c>
    </row>
    <row r="14" spans="1:11" s="3" customFormat="1" ht="15" customHeight="1">
      <c r="A14" s="9" t="s">
        <v>48</v>
      </c>
      <c r="B14" s="20" t="s">
        <v>19</v>
      </c>
      <c r="C14" s="29">
        <f t="shared" ref="C14:C58" si="0">D14+G14+J14</f>
        <v>12839</v>
      </c>
      <c r="D14" s="42">
        <f t="shared" ref="D14:J14" si="1">D15+D16</f>
        <v>11196</v>
      </c>
      <c r="E14" s="49">
        <f t="shared" si="1"/>
        <v>8421</v>
      </c>
      <c r="F14" s="58">
        <f t="shared" si="1"/>
        <v>2775</v>
      </c>
      <c r="G14" s="42">
        <f t="shared" si="1"/>
        <v>951</v>
      </c>
      <c r="H14" s="49">
        <f t="shared" si="1"/>
        <v>658</v>
      </c>
      <c r="I14" s="58">
        <f t="shared" si="1"/>
        <v>293</v>
      </c>
      <c r="J14" s="29">
        <f t="shared" si="1"/>
        <v>692</v>
      </c>
      <c r="K14" s="79">
        <v>1349</v>
      </c>
    </row>
    <row r="15" spans="1:11" s="3" customFormat="1" ht="15" customHeight="1">
      <c r="A15" s="10"/>
      <c r="B15" s="15" t="s">
        <v>33</v>
      </c>
      <c r="C15" s="32">
        <f t="shared" si="0"/>
        <v>5706</v>
      </c>
      <c r="D15" s="45">
        <f>E15+F15</f>
        <v>4818</v>
      </c>
      <c r="E15" s="52">
        <v>3605</v>
      </c>
      <c r="F15" s="61">
        <v>1213</v>
      </c>
      <c r="G15" s="45">
        <f>H15+I15</f>
        <v>588</v>
      </c>
      <c r="H15" s="52">
        <v>301</v>
      </c>
      <c r="I15" s="61">
        <v>287</v>
      </c>
      <c r="J15" s="32">
        <v>300</v>
      </c>
      <c r="K15" s="80" t="s">
        <v>30</v>
      </c>
    </row>
    <row r="16" spans="1:11" s="3" customFormat="1" ht="15" customHeight="1">
      <c r="A16" s="10"/>
      <c r="B16" s="15" t="s">
        <v>36</v>
      </c>
      <c r="C16" s="32">
        <f t="shared" si="0"/>
        <v>7133</v>
      </c>
      <c r="D16" s="45">
        <f>E16+F16</f>
        <v>6378</v>
      </c>
      <c r="E16" s="52">
        <v>4816</v>
      </c>
      <c r="F16" s="61">
        <v>1562</v>
      </c>
      <c r="G16" s="45">
        <f>H16+I16</f>
        <v>363</v>
      </c>
      <c r="H16" s="52">
        <v>357</v>
      </c>
      <c r="I16" s="61">
        <v>6</v>
      </c>
      <c r="J16" s="32">
        <v>392</v>
      </c>
      <c r="K16" s="84" t="s">
        <v>30</v>
      </c>
    </row>
    <row r="17" spans="1:14" ht="15" customHeight="1">
      <c r="A17" s="9" t="s">
        <v>50</v>
      </c>
      <c r="B17" s="20" t="s">
        <v>19</v>
      </c>
      <c r="C17" s="29">
        <f t="shared" si="0"/>
        <v>12759</v>
      </c>
      <c r="D17" s="42">
        <f t="shared" ref="D17:J17" si="2">D18+D19</f>
        <v>11364</v>
      </c>
      <c r="E17" s="49">
        <f t="shared" si="2"/>
        <v>8610</v>
      </c>
      <c r="F17" s="58">
        <f t="shared" si="2"/>
        <v>2754</v>
      </c>
      <c r="G17" s="42">
        <f t="shared" si="2"/>
        <v>698</v>
      </c>
      <c r="H17" s="49">
        <f t="shared" si="2"/>
        <v>622</v>
      </c>
      <c r="I17" s="58">
        <f t="shared" si="2"/>
        <v>76</v>
      </c>
      <c r="J17" s="29">
        <f t="shared" si="2"/>
        <v>697</v>
      </c>
      <c r="K17" s="79">
        <v>1578</v>
      </c>
    </row>
    <row r="18" spans="1:14" ht="15" customHeight="1">
      <c r="A18" s="10"/>
      <c r="B18" s="15" t="s">
        <v>33</v>
      </c>
      <c r="C18" s="32">
        <f t="shared" si="0"/>
        <v>5603</v>
      </c>
      <c r="D18" s="45">
        <f>E18+F18</f>
        <v>4932</v>
      </c>
      <c r="E18" s="52">
        <v>3712</v>
      </c>
      <c r="F18" s="61">
        <v>1220</v>
      </c>
      <c r="G18" s="45">
        <f>H18+I18</f>
        <v>357</v>
      </c>
      <c r="H18" s="52">
        <v>293</v>
      </c>
      <c r="I18" s="61">
        <v>64</v>
      </c>
      <c r="J18" s="32">
        <v>314</v>
      </c>
      <c r="K18" s="82" t="s">
        <v>30</v>
      </c>
    </row>
    <row r="19" spans="1:14" ht="15" customHeight="1">
      <c r="A19" s="11"/>
      <c r="B19" s="21" t="s">
        <v>36</v>
      </c>
      <c r="C19" s="33">
        <f t="shared" si="0"/>
        <v>7156</v>
      </c>
      <c r="D19" s="46">
        <f>E19+F19</f>
        <v>6432</v>
      </c>
      <c r="E19" s="53">
        <v>4898</v>
      </c>
      <c r="F19" s="62">
        <v>1534</v>
      </c>
      <c r="G19" s="46">
        <f>H19+I19</f>
        <v>341</v>
      </c>
      <c r="H19" s="53">
        <v>329</v>
      </c>
      <c r="I19" s="62">
        <v>12</v>
      </c>
      <c r="J19" s="33">
        <v>383</v>
      </c>
      <c r="K19" s="85" t="s">
        <v>30</v>
      </c>
    </row>
    <row r="20" spans="1:14" ht="15" customHeight="1">
      <c r="A20" s="9" t="s">
        <v>46</v>
      </c>
      <c r="B20" s="20" t="s">
        <v>19</v>
      </c>
      <c r="C20" s="29">
        <f t="shared" si="0"/>
        <v>12905</v>
      </c>
      <c r="D20" s="42">
        <f t="shared" ref="D20:J20" si="3">D21+D22</f>
        <v>11332</v>
      </c>
      <c r="E20" s="49">
        <f t="shared" si="3"/>
        <v>8545</v>
      </c>
      <c r="F20" s="58">
        <f t="shared" si="3"/>
        <v>2787</v>
      </c>
      <c r="G20" s="42">
        <f t="shared" si="3"/>
        <v>800</v>
      </c>
      <c r="H20" s="49">
        <f t="shared" si="3"/>
        <v>721</v>
      </c>
      <c r="I20" s="58">
        <f t="shared" si="3"/>
        <v>79</v>
      </c>
      <c r="J20" s="29">
        <f t="shared" si="3"/>
        <v>773</v>
      </c>
      <c r="K20" s="79">
        <v>1337</v>
      </c>
    </row>
    <row r="21" spans="1:14" ht="15" customHeight="1">
      <c r="A21" s="10"/>
      <c r="B21" s="15" t="s">
        <v>33</v>
      </c>
      <c r="C21" s="32">
        <f t="shared" si="0"/>
        <v>5743</v>
      </c>
      <c r="D21" s="45">
        <v>5039</v>
      </c>
      <c r="E21" s="52">
        <v>3839</v>
      </c>
      <c r="F21" s="61">
        <v>1200</v>
      </c>
      <c r="G21" s="45">
        <v>401</v>
      </c>
      <c r="H21" s="52">
        <v>352</v>
      </c>
      <c r="I21" s="61">
        <v>49</v>
      </c>
      <c r="J21" s="32">
        <v>303</v>
      </c>
      <c r="K21" s="82"/>
    </row>
    <row r="22" spans="1:14" ht="15" customHeight="1">
      <c r="A22" s="11"/>
      <c r="B22" s="21" t="s">
        <v>36</v>
      </c>
      <c r="C22" s="33">
        <f t="shared" si="0"/>
        <v>7162</v>
      </c>
      <c r="D22" s="46">
        <v>6293</v>
      </c>
      <c r="E22" s="53">
        <v>4706</v>
      </c>
      <c r="F22" s="62">
        <v>1587</v>
      </c>
      <c r="G22" s="46">
        <v>399</v>
      </c>
      <c r="H22" s="53">
        <v>369</v>
      </c>
      <c r="I22" s="62">
        <v>30</v>
      </c>
      <c r="J22" s="33">
        <v>470</v>
      </c>
      <c r="K22" s="85" t="s">
        <v>30</v>
      </c>
    </row>
    <row r="23" spans="1:14" ht="15" customHeight="1">
      <c r="A23" s="9" t="s">
        <v>51</v>
      </c>
      <c r="B23" s="20" t="s">
        <v>19</v>
      </c>
      <c r="C23" s="29">
        <f t="shared" si="0"/>
        <v>12607</v>
      </c>
      <c r="D23" s="42">
        <f t="shared" ref="D23:J23" si="4">D24+D25</f>
        <v>11073</v>
      </c>
      <c r="E23" s="49">
        <f t="shared" si="4"/>
        <v>8197</v>
      </c>
      <c r="F23" s="58">
        <f t="shared" si="4"/>
        <v>2876</v>
      </c>
      <c r="G23" s="42">
        <f t="shared" si="4"/>
        <v>707</v>
      </c>
      <c r="H23" s="49">
        <f t="shared" si="4"/>
        <v>673</v>
      </c>
      <c r="I23" s="58">
        <f t="shared" si="4"/>
        <v>34</v>
      </c>
      <c r="J23" s="29">
        <f t="shared" si="4"/>
        <v>827</v>
      </c>
      <c r="K23" s="79">
        <v>1142</v>
      </c>
    </row>
    <row r="24" spans="1:14" ht="15" customHeight="1">
      <c r="A24" s="10"/>
      <c r="B24" s="15" t="s">
        <v>33</v>
      </c>
      <c r="C24" s="32">
        <f t="shared" si="0"/>
        <v>5567</v>
      </c>
      <c r="D24" s="45">
        <f>E24+F24</f>
        <v>4910</v>
      </c>
      <c r="E24" s="52">
        <v>3740</v>
      </c>
      <c r="F24" s="61">
        <v>1170</v>
      </c>
      <c r="G24" s="45">
        <f>H24+I24</f>
        <v>367</v>
      </c>
      <c r="H24" s="52">
        <v>346</v>
      </c>
      <c r="I24" s="61">
        <v>21</v>
      </c>
      <c r="J24" s="32">
        <v>290</v>
      </c>
      <c r="K24" s="82"/>
    </row>
    <row r="25" spans="1:14" ht="15" customHeight="1">
      <c r="A25" s="11"/>
      <c r="B25" s="21" t="s">
        <v>36</v>
      </c>
      <c r="C25" s="33">
        <f t="shared" si="0"/>
        <v>7040</v>
      </c>
      <c r="D25" s="46">
        <f>E25+F25</f>
        <v>6163</v>
      </c>
      <c r="E25" s="53">
        <v>4457</v>
      </c>
      <c r="F25" s="62">
        <v>1706</v>
      </c>
      <c r="G25" s="46">
        <f>H25+I25</f>
        <v>340</v>
      </c>
      <c r="H25" s="53">
        <v>327</v>
      </c>
      <c r="I25" s="62">
        <v>13</v>
      </c>
      <c r="J25" s="33">
        <v>537</v>
      </c>
      <c r="K25" s="85" t="s">
        <v>30</v>
      </c>
    </row>
    <row r="26" spans="1:14" ht="15" customHeight="1">
      <c r="A26" s="9" t="s">
        <v>53</v>
      </c>
      <c r="B26" s="20" t="s">
        <v>19</v>
      </c>
      <c r="C26" s="29">
        <f t="shared" si="0"/>
        <v>12520.458999999999</v>
      </c>
      <c r="D26" s="42">
        <f>D27+D28</f>
        <v>11107.55</v>
      </c>
      <c r="E26" s="49">
        <f>SUM(E27:E28)</f>
        <v>8256.66</v>
      </c>
      <c r="F26" s="58">
        <f>F27+F28</f>
        <v>2850.89</v>
      </c>
      <c r="G26" s="42">
        <f>G27+G28</f>
        <v>667.26</v>
      </c>
      <c r="H26" s="49">
        <f>H27+H28</f>
        <v>640.04999999999995</v>
      </c>
      <c r="I26" s="58">
        <f>I27+I28</f>
        <v>27.21</v>
      </c>
      <c r="J26" s="29">
        <f>J27+J28</f>
        <v>745.649</v>
      </c>
      <c r="K26" s="79">
        <v>999</v>
      </c>
    </row>
    <row r="27" spans="1:14" ht="15" customHeight="1">
      <c r="A27" s="10"/>
      <c r="B27" s="15" t="s">
        <v>33</v>
      </c>
      <c r="C27" s="32">
        <f t="shared" si="0"/>
        <v>5539.0389999999998</v>
      </c>
      <c r="D27" s="45">
        <f>E27+F27</f>
        <v>4908.17</v>
      </c>
      <c r="E27" s="52">
        <v>3748.32</v>
      </c>
      <c r="F27" s="61">
        <v>1159.8499999999999</v>
      </c>
      <c r="G27" s="45">
        <f>H27+I27</f>
        <v>369.67</v>
      </c>
      <c r="H27" s="52">
        <v>351.61</v>
      </c>
      <c r="I27" s="61">
        <v>18.059999999999999</v>
      </c>
      <c r="J27" s="32">
        <v>261.19900000000001</v>
      </c>
      <c r="K27" s="82"/>
    </row>
    <row r="28" spans="1:14" ht="15" customHeight="1">
      <c r="A28" s="11"/>
      <c r="B28" s="21" t="s">
        <v>36</v>
      </c>
      <c r="C28" s="33">
        <f t="shared" si="0"/>
        <v>6981.42</v>
      </c>
      <c r="D28" s="46">
        <f>E28+F28</f>
        <v>6199.38</v>
      </c>
      <c r="E28" s="53">
        <v>4508.34</v>
      </c>
      <c r="F28" s="62">
        <v>1691.04</v>
      </c>
      <c r="G28" s="46">
        <f>H28+I28</f>
        <v>297.58999999999997</v>
      </c>
      <c r="H28" s="53">
        <v>288.44</v>
      </c>
      <c r="I28" s="62">
        <v>9.15</v>
      </c>
      <c r="J28" s="33">
        <v>484.45</v>
      </c>
      <c r="K28" s="85" t="s">
        <v>30</v>
      </c>
    </row>
    <row r="29" spans="1:14" ht="15" customHeight="1">
      <c r="A29" s="9" t="s">
        <v>55</v>
      </c>
      <c r="B29" s="20" t="s">
        <v>19</v>
      </c>
      <c r="C29" s="29">
        <f t="shared" si="0"/>
        <v>12468</v>
      </c>
      <c r="D29" s="42">
        <f>D30+D31</f>
        <v>11013</v>
      </c>
      <c r="E29" s="49">
        <f>SUM(E30:E31)</f>
        <v>8330</v>
      </c>
      <c r="F29" s="58">
        <f>F30+F31</f>
        <v>2683</v>
      </c>
      <c r="G29" s="42">
        <f>G30+G31</f>
        <v>713</v>
      </c>
      <c r="H29" s="49">
        <f>H30+H31</f>
        <v>679</v>
      </c>
      <c r="I29" s="58">
        <f>I30+I31</f>
        <v>34</v>
      </c>
      <c r="J29" s="29">
        <f>J30+J31</f>
        <v>742</v>
      </c>
      <c r="K29" s="79">
        <v>983</v>
      </c>
    </row>
    <row r="30" spans="1:14" s="1" customFormat="1" ht="15" customHeight="1">
      <c r="A30" s="10"/>
      <c r="B30" s="15" t="s">
        <v>33</v>
      </c>
      <c r="C30" s="32">
        <f t="shared" si="0"/>
        <v>5644</v>
      </c>
      <c r="D30" s="45">
        <f>E30+F30</f>
        <v>4972</v>
      </c>
      <c r="E30" s="52">
        <v>3804</v>
      </c>
      <c r="F30" s="61">
        <v>1168</v>
      </c>
      <c r="G30" s="45">
        <f>H30+I30</f>
        <v>401</v>
      </c>
      <c r="H30" s="52">
        <v>380</v>
      </c>
      <c r="I30" s="61">
        <v>21</v>
      </c>
      <c r="J30" s="32">
        <v>271</v>
      </c>
      <c r="K30" s="82"/>
    </row>
    <row r="31" spans="1:14" ht="15" customHeight="1">
      <c r="A31" s="11"/>
      <c r="B31" s="21" t="s">
        <v>36</v>
      </c>
      <c r="C31" s="33">
        <f t="shared" si="0"/>
        <v>6824</v>
      </c>
      <c r="D31" s="46">
        <f>E31+F31</f>
        <v>6041</v>
      </c>
      <c r="E31" s="53">
        <v>4526</v>
      </c>
      <c r="F31" s="62">
        <v>1515</v>
      </c>
      <c r="G31" s="46">
        <f>H31+I31</f>
        <v>312</v>
      </c>
      <c r="H31" s="53">
        <v>299</v>
      </c>
      <c r="I31" s="62">
        <v>13</v>
      </c>
      <c r="J31" s="33">
        <v>471</v>
      </c>
      <c r="K31" s="85" t="s">
        <v>30</v>
      </c>
    </row>
    <row r="32" spans="1:14" ht="15" customHeight="1">
      <c r="A32" s="9" t="s">
        <v>31</v>
      </c>
      <c r="B32" s="20" t="s">
        <v>19</v>
      </c>
      <c r="C32" s="29">
        <f t="shared" si="0"/>
        <v>12339</v>
      </c>
      <c r="D32" s="42">
        <f>D33+D34</f>
        <v>10888</v>
      </c>
      <c r="E32" s="49">
        <f>SUM(E33:E34)</f>
        <v>7627</v>
      </c>
      <c r="F32" s="58">
        <f>F33+F34</f>
        <v>3261</v>
      </c>
      <c r="G32" s="42">
        <f>G33+G34</f>
        <v>761</v>
      </c>
      <c r="H32" s="49">
        <f>H33+H34</f>
        <v>727</v>
      </c>
      <c r="I32" s="58">
        <f>I33+I34</f>
        <v>34</v>
      </c>
      <c r="J32" s="29">
        <f>J33+J34</f>
        <v>690</v>
      </c>
      <c r="K32" s="79">
        <v>914</v>
      </c>
      <c r="N32" s="1" t="s">
        <v>52</v>
      </c>
    </row>
    <row r="33" spans="1:14" ht="15" customHeight="1">
      <c r="A33" s="10"/>
      <c r="B33" s="15" t="s">
        <v>33</v>
      </c>
      <c r="C33" s="32">
        <f t="shared" si="0"/>
        <v>5579</v>
      </c>
      <c r="D33" s="45">
        <f>E33+F33</f>
        <v>4874</v>
      </c>
      <c r="E33" s="52">
        <v>3455</v>
      </c>
      <c r="F33" s="61">
        <v>1419</v>
      </c>
      <c r="G33" s="45">
        <f>H33+I33</f>
        <v>454</v>
      </c>
      <c r="H33" s="52">
        <v>434</v>
      </c>
      <c r="I33" s="61">
        <v>20</v>
      </c>
      <c r="J33" s="32">
        <v>251</v>
      </c>
      <c r="K33" s="86"/>
      <c r="N33" s="1" t="s">
        <v>58</v>
      </c>
    </row>
    <row r="34" spans="1:14" ht="15" customHeight="1">
      <c r="A34" s="11"/>
      <c r="B34" s="21" t="s">
        <v>36</v>
      </c>
      <c r="C34" s="33">
        <f t="shared" si="0"/>
        <v>6760</v>
      </c>
      <c r="D34" s="46">
        <f>E34+F34</f>
        <v>6014</v>
      </c>
      <c r="E34" s="53">
        <v>4172</v>
      </c>
      <c r="F34" s="62">
        <v>1842</v>
      </c>
      <c r="G34" s="46">
        <f>H34+I34</f>
        <v>307</v>
      </c>
      <c r="H34" s="53">
        <v>293</v>
      </c>
      <c r="I34" s="62">
        <v>14</v>
      </c>
      <c r="J34" s="33">
        <v>439</v>
      </c>
      <c r="K34" s="85" t="s">
        <v>30</v>
      </c>
      <c r="N34" s="1" t="s">
        <v>59</v>
      </c>
    </row>
    <row r="35" spans="1:14" ht="15" customHeight="1">
      <c r="A35" s="9" t="s">
        <v>73</v>
      </c>
      <c r="B35" s="20" t="s">
        <v>19</v>
      </c>
      <c r="C35" s="29">
        <f t="shared" si="0"/>
        <v>12260</v>
      </c>
      <c r="D35" s="42">
        <f>D36+D37</f>
        <v>10877</v>
      </c>
      <c r="E35" s="49">
        <f>SUM(E36:E37)</f>
        <v>7680</v>
      </c>
      <c r="F35" s="58">
        <f>F36+F37</f>
        <v>3197</v>
      </c>
      <c r="G35" s="42">
        <f>G36+G37</f>
        <v>720</v>
      </c>
      <c r="H35" s="49">
        <f>H36+H37</f>
        <v>689</v>
      </c>
      <c r="I35" s="58">
        <f>I36+I37</f>
        <v>31</v>
      </c>
      <c r="J35" s="29">
        <f>J36+J37</f>
        <v>663</v>
      </c>
      <c r="K35" s="79">
        <v>814</v>
      </c>
    </row>
    <row r="36" spans="1:14" ht="15" customHeight="1">
      <c r="A36" s="10"/>
      <c r="B36" s="15" t="s">
        <v>33</v>
      </c>
      <c r="C36" s="32">
        <f t="shared" si="0"/>
        <v>5522</v>
      </c>
      <c r="D36" s="45">
        <f>E36+F36</f>
        <v>4856</v>
      </c>
      <c r="E36" s="52">
        <v>3491</v>
      </c>
      <c r="F36" s="61">
        <v>1365</v>
      </c>
      <c r="G36" s="45">
        <f>H36+I36</f>
        <v>424</v>
      </c>
      <c r="H36" s="52">
        <v>409</v>
      </c>
      <c r="I36" s="61">
        <v>15</v>
      </c>
      <c r="J36" s="32">
        <v>242</v>
      </c>
      <c r="K36" s="82" t="s">
        <v>30</v>
      </c>
    </row>
    <row r="37" spans="1:14" ht="15" customHeight="1">
      <c r="A37" s="11"/>
      <c r="B37" s="21" t="s">
        <v>36</v>
      </c>
      <c r="C37" s="33">
        <f t="shared" si="0"/>
        <v>6738</v>
      </c>
      <c r="D37" s="46">
        <f>E37+F37</f>
        <v>6021</v>
      </c>
      <c r="E37" s="53">
        <v>4189</v>
      </c>
      <c r="F37" s="62">
        <v>1832</v>
      </c>
      <c r="G37" s="46">
        <f>H37+I37</f>
        <v>296</v>
      </c>
      <c r="H37" s="53">
        <v>280</v>
      </c>
      <c r="I37" s="62">
        <v>16</v>
      </c>
      <c r="J37" s="33">
        <v>421</v>
      </c>
      <c r="K37" s="85" t="s">
        <v>30</v>
      </c>
    </row>
    <row r="38" spans="1:14" ht="15" customHeight="1">
      <c r="A38" s="9" t="s">
        <v>74</v>
      </c>
      <c r="B38" s="20" t="s">
        <v>19</v>
      </c>
      <c r="C38" s="29">
        <f t="shared" si="0"/>
        <v>12280</v>
      </c>
      <c r="D38" s="42">
        <f>D39+D40</f>
        <v>10787</v>
      </c>
      <c r="E38" s="49">
        <f>SUM(E39:E40)</f>
        <v>7653</v>
      </c>
      <c r="F38" s="58">
        <f>F39+F40</f>
        <v>3134</v>
      </c>
      <c r="G38" s="42">
        <f>G39+G40</f>
        <v>826</v>
      </c>
      <c r="H38" s="49">
        <f>H39+H40</f>
        <v>791</v>
      </c>
      <c r="I38" s="58">
        <f>I39+I40</f>
        <v>35</v>
      </c>
      <c r="J38" s="29">
        <f>J39+J40</f>
        <v>667</v>
      </c>
      <c r="K38" s="79">
        <v>810</v>
      </c>
    </row>
    <row r="39" spans="1:14" ht="15" customHeight="1">
      <c r="A39" s="10"/>
      <c r="B39" s="15" t="s">
        <v>33</v>
      </c>
      <c r="C39" s="32">
        <f t="shared" si="0"/>
        <v>5489</v>
      </c>
      <c r="D39" s="45">
        <f>E39+F39</f>
        <v>4725</v>
      </c>
      <c r="E39" s="52">
        <v>3403</v>
      </c>
      <c r="F39" s="61">
        <v>1322</v>
      </c>
      <c r="G39" s="45">
        <f>H39+I39</f>
        <v>514</v>
      </c>
      <c r="H39" s="52">
        <v>497</v>
      </c>
      <c r="I39" s="61">
        <v>17</v>
      </c>
      <c r="J39" s="32">
        <v>250</v>
      </c>
      <c r="K39" s="82" t="s">
        <v>30</v>
      </c>
    </row>
    <row r="40" spans="1:14" ht="15" customHeight="1">
      <c r="A40" s="11"/>
      <c r="B40" s="21" t="s">
        <v>36</v>
      </c>
      <c r="C40" s="33">
        <f t="shared" si="0"/>
        <v>6791</v>
      </c>
      <c r="D40" s="46">
        <f>E40+F40</f>
        <v>6062</v>
      </c>
      <c r="E40" s="53">
        <v>4250</v>
      </c>
      <c r="F40" s="62">
        <v>1812</v>
      </c>
      <c r="G40" s="46">
        <f>H40+I40</f>
        <v>312</v>
      </c>
      <c r="H40" s="53">
        <v>294</v>
      </c>
      <c r="I40" s="62">
        <v>18</v>
      </c>
      <c r="J40" s="33">
        <v>417</v>
      </c>
      <c r="K40" s="85" t="s">
        <v>30</v>
      </c>
    </row>
    <row r="41" spans="1:14" ht="15" customHeight="1">
      <c r="A41" s="12" t="s">
        <v>75</v>
      </c>
      <c r="B41" s="20" t="s">
        <v>19</v>
      </c>
      <c r="C41" s="29">
        <f t="shared" si="0"/>
        <v>12636</v>
      </c>
      <c r="D41" s="42">
        <f>D42+D43</f>
        <v>10992</v>
      </c>
      <c r="E41" s="49">
        <f>SUM(E42:E43)</f>
        <v>7907</v>
      </c>
      <c r="F41" s="58">
        <f>F42+F43</f>
        <v>3085</v>
      </c>
      <c r="G41" s="42">
        <f>G42+G43</f>
        <v>980</v>
      </c>
      <c r="H41" s="49">
        <f>H42+H43</f>
        <v>944</v>
      </c>
      <c r="I41" s="58">
        <f>I42+I43</f>
        <v>36</v>
      </c>
      <c r="J41" s="29">
        <f>J42+J43</f>
        <v>664</v>
      </c>
      <c r="K41" s="79">
        <v>742</v>
      </c>
    </row>
    <row r="42" spans="1:14" ht="15" customHeight="1">
      <c r="A42" s="10"/>
      <c r="B42" s="15" t="s">
        <v>33</v>
      </c>
      <c r="C42" s="32">
        <f t="shared" si="0"/>
        <v>5675</v>
      </c>
      <c r="D42" s="45">
        <f>E42+F42</f>
        <v>4763</v>
      </c>
      <c r="E42" s="52">
        <v>3453</v>
      </c>
      <c r="F42" s="61">
        <v>1310</v>
      </c>
      <c r="G42" s="45">
        <f>H42+I42</f>
        <v>659</v>
      </c>
      <c r="H42" s="52">
        <v>643</v>
      </c>
      <c r="I42" s="61">
        <v>16</v>
      </c>
      <c r="J42" s="32">
        <v>253</v>
      </c>
      <c r="K42" s="87"/>
    </row>
    <row r="43" spans="1:14" ht="15" customHeight="1">
      <c r="A43" s="11"/>
      <c r="B43" s="21" t="s">
        <v>36</v>
      </c>
      <c r="C43" s="33">
        <f t="shared" si="0"/>
        <v>6961</v>
      </c>
      <c r="D43" s="46">
        <f>E43+F43</f>
        <v>6229</v>
      </c>
      <c r="E43" s="53">
        <v>4454</v>
      </c>
      <c r="F43" s="62">
        <v>1775</v>
      </c>
      <c r="G43" s="46">
        <f>H43+I43</f>
        <v>321</v>
      </c>
      <c r="H43" s="53">
        <v>301</v>
      </c>
      <c r="I43" s="62">
        <v>20</v>
      </c>
      <c r="J43" s="33">
        <v>411</v>
      </c>
      <c r="K43" s="85"/>
    </row>
    <row r="44" spans="1:14" ht="15" customHeight="1">
      <c r="A44" s="12" t="s">
        <v>76</v>
      </c>
      <c r="B44" s="20" t="s">
        <v>19</v>
      </c>
      <c r="C44" s="29">
        <f t="shared" si="0"/>
        <v>12840</v>
      </c>
      <c r="D44" s="42">
        <f>D45+D46</f>
        <v>10910</v>
      </c>
      <c r="E44" s="49">
        <f>SUM(E45:E46)</f>
        <v>8065</v>
      </c>
      <c r="F44" s="58">
        <f>F45+F46</f>
        <v>2845</v>
      </c>
      <c r="G44" s="42">
        <f>G45+G46</f>
        <v>1290</v>
      </c>
      <c r="H44" s="49">
        <f>H45+H46</f>
        <v>1247</v>
      </c>
      <c r="I44" s="58">
        <f>I45+I46</f>
        <v>43</v>
      </c>
      <c r="J44" s="29">
        <f>J45+J46</f>
        <v>640</v>
      </c>
      <c r="K44" s="79">
        <v>701</v>
      </c>
    </row>
    <row r="45" spans="1:14" ht="15" customHeight="1">
      <c r="A45" s="10"/>
      <c r="B45" s="15" t="s">
        <v>33</v>
      </c>
      <c r="C45" s="32">
        <f t="shared" si="0"/>
        <v>5793</v>
      </c>
      <c r="D45" s="45">
        <f>E45+F45</f>
        <v>4733</v>
      </c>
      <c r="E45" s="52">
        <v>3543</v>
      </c>
      <c r="F45" s="61">
        <v>1190</v>
      </c>
      <c r="G45" s="45">
        <f>H45+I45</f>
        <v>817</v>
      </c>
      <c r="H45" s="52">
        <v>797</v>
      </c>
      <c r="I45" s="61">
        <v>20</v>
      </c>
      <c r="J45" s="32">
        <v>243</v>
      </c>
      <c r="K45" s="87"/>
    </row>
    <row r="46" spans="1:14" ht="15" customHeight="1">
      <c r="A46" s="11"/>
      <c r="B46" s="21" t="s">
        <v>36</v>
      </c>
      <c r="C46" s="33">
        <f t="shared" si="0"/>
        <v>7047</v>
      </c>
      <c r="D46" s="46">
        <f>E46+F46</f>
        <v>6177</v>
      </c>
      <c r="E46" s="53">
        <v>4522</v>
      </c>
      <c r="F46" s="62">
        <v>1655</v>
      </c>
      <c r="G46" s="46">
        <f>H46+I46</f>
        <v>473</v>
      </c>
      <c r="H46" s="53">
        <v>450</v>
      </c>
      <c r="I46" s="62">
        <v>23</v>
      </c>
      <c r="J46" s="33">
        <v>397</v>
      </c>
      <c r="K46" s="85"/>
    </row>
    <row r="47" spans="1:14" ht="15" customHeight="1">
      <c r="A47" s="12" t="s">
        <v>77</v>
      </c>
      <c r="B47" s="20" t="s">
        <v>19</v>
      </c>
      <c r="C47" s="29">
        <f t="shared" si="0"/>
        <v>12873</v>
      </c>
      <c r="D47" s="42">
        <f>D48+D49</f>
        <v>10967</v>
      </c>
      <c r="E47" s="49">
        <f>SUM(E48:E49)</f>
        <v>8099</v>
      </c>
      <c r="F47" s="58">
        <f>F48+F49</f>
        <v>2868</v>
      </c>
      <c r="G47" s="42">
        <f>G48+G49</f>
        <v>1291</v>
      </c>
      <c r="H47" s="49">
        <f>H48+H49</f>
        <v>1248</v>
      </c>
      <c r="I47" s="58">
        <f>I48+I49</f>
        <v>43</v>
      </c>
      <c r="J47" s="29">
        <f>J48+J49</f>
        <v>615</v>
      </c>
      <c r="K47" s="79">
        <v>632</v>
      </c>
    </row>
    <row r="48" spans="1:14" ht="15" customHeight="1">
      <c r="A48" s="13"/>
      <c r="B48" s="22" t="s">
        <v>33</v>
      </c>
      <c r="C48" s="34">
        <f t="shared" si="0"/>
        <v>5893</v>
      </c>
      <c r="D48" s="45">
        <f>E48+F48</f>
        <v>4789</v>
      </c>
      <c r="E48" s="54">
        <v>3613</v>
      </c>
      <c r="F48" s="63">
        <v>1176</v>
      </c>
      <c r="G48" s="45">
        <f>H48+I48</f>
        <v>869</v>
      </c>
      <c r="H48" s="54">
        <v>849</v>
      </c>
      <c r="I48" s="63">
        <v>20</v>
      </c>
      <c r="J48" s="34">
        <v>235</v>
      </c>
      <c r="K48" s="88" t="s">
        <v>30</v>
      </c>
    </row>
    <row r="49" spans="1:11" ht="15" customHeight="1">
      <c r="A49" s="14"/>
      <c r="B49" s="23" t="s">
        <v>36</v>
      </c>
      <c r="C49" s="35">
        <f t="shared" si="0"/>
        <v>6980</v>
      </c>
      <c r="D49" s="46">
        <f>E49+F49</f>
        <v>6178</v>
      </c>
      <c r="E49" s="55">
        <v>4486</v>
      </c>
      <c r="F49" s="64">
        <v>1692</v>
      </c>
      <c r="G49" s="46">
        <f>H49+I49</f>
        <v>422</v>
      </c>
      <c r="H49" s="55">
        <v>399</v>
      </c>
      <c r="I49" s="64">
        <v>23</v>
      </c>
      <c r="J49" s="35">
        <v>380</v>
      </c>
      <c r="K49" s="85" t="s">
        <v>30</v>
      </c>
    </row>
    <row r="50" spans="1:11" ht="15" customHeight="1">
      <c r="A50" s="12" t="s">
        <v>79</v>
      </c>
      <c r="B50" s="20" t="s">
        <v>19</v>
      </c>
      <c r="C50" s="29">
        <f t="shared" si="0"/>
        <v>12794</v>
      </c>
      <c r="D50" s="42">
        <f>D51+D52</f>
        <v>11042</v>
      </c>
      <c r="E50" s="49">
        <f>SUM(E51:E52)</f>
        <v>8194</v>
      </c>
      <c r="F50" s="58">
        <f>F51+F52</f>
        <v>2848</v>
      </c>
      <c r="G50" s="42">
        <f>G51+G52</f>
        <v>1147</v>
      </c>
      <c r="H50" s="49">
        <f>H51+H52</f>
        <v>1108</v>
      </c>
      <c r="I50" s="58">
        <f>I51+I52</f>
        <v>39</v>
      </c>
      <c r="J50" s="29">
        <f>J51+J52</f>
        <v>605</v>
      </c>
      <c r="K50" s="79">
        <v>647</v>
      </c>
    </row>
    <row r="51" spans="1:11" ht="15" customHeight="1">
      <c r="A51" s="13"/>
      <c r="B51" s="22" t="s">
        <v>33</v>
      </c>
      <c r="C51" s="34">
        <f t="shared" si="0"/>
        <v>5775</v>
      </c>
      <c r="D51" s="45">
        <f>E51+F51</f>
        <v>4794</v>
      </c>
      <c r="E51" s="54">
        <v>3656</v>
      </c>
      <c r="F51" s="63">
        <v>1138</v>
      </c>
      <c r="G51" s="45">
        <f>H51+I51</f>
        <v>751</v>
      </c>
      <c r="H51" s="54">
        <v>734</v>
      </c>
      <c r="I51" s="63">
        <v>17</v>
      </c>
      <c r="J51" s="34">
        <v>230</v>
      </c>
      <c r="K51" s="88" t="s">
        <v>30</v>
      </c>
    </row>
    <row r="52" spans="1:11" ht="15" customHeight="1">
      <c r="A52" s="14"/>
      <c r="B52" s="23" t="s">
        <v>36</v>
      </c>
      <c r="C52" s="35">
        <f t="shared" si="0"/>
        <v>7019</v>
      </c>
      <c r="D52" s="46">
        <f>E52+F52</f>
        <v>6248</v>
      </c>
      <c r="E52" s="55">
        <v>4538</v>
      </c>
      <c r="F52" s="64">
        <v>1710</v>
      </c>
      <c r="G52" s="46">
        <f>H52+I52</f>
        <v>396</v>
      </c>
      <c r="H52" s="55">
        <v>374</v>
      </c>
      <c r="I52" s="64">
        <v>22</v>
      </c>
      <c r="J52" s="35">
        <v>375</v>
      </c>
      <c r="K52" s="85" t="s">
        <v>30</v>
      </c>
    </row>
    <row r="53" spans="1:11" ht="15" customHeight="1">
      <c r="A53" s="12" t="s">
        <v>81</v>
      </c>
      <c r="B53" s="20" t="s">
        <v>19</v>
      </c>
      <c r="C53" s="29">
        <f t="shared" si="0"/>
        <v>12251</v>
      </c>
      <c r="D53" s="42">
        <f>D54+D55</f>
        <v>10611</v>
      </c>
      <c r="E53" s="49">
        <f>SUM(E54:E55)</f>
        <v>7767</v>
      </c>
      <c r="F53" s="58">
        <f>F54+F55</f>
        <v>2844</v>
      </c>
      <c r="G53" s="42">
        <f>G54+G55</f>
        <v>1065</v>
      </c>
      <c r="H53" s="49">
        <f>H54+H55</f>
        <v>1019</v>
      </c>
      <c r="I53" s="58">
        <f>I54+I55</f>
        <v>46</v>
      </c>
      <c r="J53" s="29">
        <f>J54+J55</f>
        <v>575</v>
      </c>
      <c r="K53" s="79">
        <v>562</v>
      </c>
    </row>
    <row r="54" spans="1:11" ht="15" customHeight="1">
      <c r="A54" s="13"/>
      <c r="B54" s="22" t="s">
        <v>33</v>
      </c>
      <c r="C54" s="34">
        <f t="shared" si="0"/>
        <v>5545</v>
      </c>
      <c r="D54" s="45">
        <f>E54+F54</f>
        <v>4600</v>
      </c>
      <c r="E54" s="54">
        <v>3471</v>
      </c>
      <c r="F54" s="63">
        <v>1129</v>
      </c>
      <c r="G54" s="45">
        <f>H54+I54</f>
        <v>718</v>
      </c>
      <c r="H54" s="54">
        <v>697</v>
      </c>
      <c r="I54" s="63">
        <v>21</v>
      </c>
      <c r="J54" s="34">
        <v>227</v>
      </c>
      <c r="K54" s="88" t="s">
        <v>30</v>
      </c>
    </row>
    <row r="55" spans="1:11" ht="15" customHeight="1">
      <c r="A55" s="14"/>
      <c r="B55" s="23" t="s">
        <v>36</v>
      </c>
      <c r="C55" s="35">
        <f t="shared" si="0"/>
        <v>6706</v>
      </c>
      <c r="D55" s="46">
        <f>E55+F55</f>
        <v>6011</v>
      </c>
      <c r="E55" s="55">
        <v>4296</v>
      </c>
      <c r="F55" s="64">
        <v>1715</v>
      </c>
      <c r="G55" s="46">
        <f>H55+I55</f>
        <v>347</v>
      </c>
      <c r="H55" s="55">
        <v>322</v>
      </c>
      <c r="I55" s="64">
        <v>25</v>
      </c>
      <c r="J55" s="35">
        <v>348</v>
      </c>
      <c r="K55" s="85" t="s">
        <v>30</v>
      </c>
    </row>
    <row r="56" spans="1:11" ht="15" customHeight="1">
      <c r="A56" s="12" t="s">
        <v>84</v>
      </c>
      <c r="B56" s="20" t="s">
        <v>19</v>
      </c>
      <c r="C56" s="29">
        <f t="shared" si="0"/>
        <v>12073</v>
      </c>
      <c r="D56" s="42">
        <f>D57+D58</f>
        <v>10397</v>
      </c>
      <c r="E56" s="49">
        <f>SUM(E57:E58)</f>
        <v>7638</v>
      </c>
      <c r="F56" s="58">
        <f>F57+F58</f>
        <v>2759</v>
      </c>
      <c r="G56" s="42">
        <f>G57+G58</f>
        <v>1102</v>
      </c>
      <c r="H56" s="49">
        <f>H57+H58</f>
        <v>1057</v>
      </c>
      <c r="I56" s="58">
        <f>I57+I58</f>
        <v>45</v>
      </c>
      <c r="J56" s="29">
        <f>J57+J58</f>
        <v>574</v>
      </c>
      <c r="K56" s="79">
        <v>528</v>
      </c>
    </row>
    <row r="57" spans="1:11" ht="15" customHeight="1">
      <c r="A57" s="13"/>
      <c r="B57" s="22" t="s">
        <v>33</v>
      </c>
      <c r="C57" s="34">
        <f t="shared" si="0"/>
        <v>5496</v>
      </c>
      <c r="D57" s="45">
        <f>E57+F57</f>
        <v>4481</v>
      </c>
      <c r="E57" s="54">
        <v>3387</v>
      </c>
      <c r="F57" s="63">
        <v>1094</v>
      </c>
      <c r="G57" s="45">
        <f>H57+I57</f>
        <v>782</v>
      </c>
      <c r="H57" s="54">
        <v>761</v>
      </c>
      <c r="I57" s="63">
        <v>21</v>
      </c>
      <c r="J57" s="34">
        <v>233</v>
      </c>
      <c r="K57" s="88" t="s">
        <v>30</v>
      </c>
    </row>
    <row r="58" spans="1:11" ht="15" customHeight="1">
      <c r="A58" s="14"/>
      <c r="B58" s="23" t="s">
        <v>36</v>
      </c>
      <c r="C58" s="35">
        <f t="shared" si="0"/>
        <v>6577</v>
      </c>
      <c r="D58" s="46">
        <f>E58+F58</f>
        <v>5916</v>
      </c>
      <c r="E58" s="55">
        <v>4251</v>
      </c>
      <c r="F58" s="64">
        <v>1665</v>
      </c>
      <c r="G58" s="46">
        <f>H58+I58</f>
        <v>320</v>
      </c>
      <c r="H58" s="55">
        <v>296</v>
      </c>
      <c r="I58" s="64">
        <v>24</v>
      </c>
      <c r="J58" s="35">
        <v>341</v>
      </c>
      <c r="K58" s="85" t="s">
        <v>30</v>
      </c>
    </row>
    <row r="59" spans="1:11" ht="15" customHeight="1">
      <c r="A59" s="15"/>
      <c r="B59" s="15"/>
      <c r="C59" s="36"/>
      <c r="D59" s="36"/>
      <c r="E59" s="36"/>
      <c r="F59" s="36"/>
      <c r="G59" s="36"/>
      <c r="H59" s="36"/>
      <c r="I59" s="36"/>
      <c r="J59" s="36"/>
      <c r="K59" s="89"/>
    </row>
    <row r="60" spans="1:11" ht="15" customHeight="1">
      <c r="A60" s="1" t="s">
        <v>29</v>
      </c>
      <c r="I60" s="74"/>
    </row>
    <row r="61" spans="1:11" ht="15" customHeight="1">
      <c r="A61" s="16" t="s">
        <v>44</v>
      </c>
    </row>
    <row r="62" spans="1:11" ht="15" customHeight="1">
      <c r="A62" s="16" t="s">
        <v>14</v>
      </c>
    </row>
    <row r="65" spans="1:11" ht="15" customHeight="1">
      <c r="B65" s="24"/>
      <c r="C65" s="37" t="s">
        <v>15</v>
      </c>
      <c r="D65" s="37" t="s">
        <v>13</v>
      </c>
      <c r="E65" s="37" t="s">
        <v>18</v>
      </c>
    </row>
    <row r="66" spans="1:11" ht="15" customHeight="1">
      <c r="B66" s="25" t="s">
        <v>25</v>
      </c>
      <c r="C66" s="25">
        <v>12365</v>
      </c>
      <c r="D66" s="25">
        <v>1199</v>
      </c>
      <c r="E66" s="25">
        <v>654</v>
      </c>
    </row>
    <row r="67" spans="1:11" ht="15" customHeight="1">
      <c r="B67" s="25" t="s">
        <v>3</v>
      </c>
      <c r="C67" s="25">
        <v>12111</v>
      </c>
      <c r="D67" s="25">
        <v>1230</v>
      </c>
      <c r="E67" s="25">
        <v>625</v>
      </c>
    </row>
    <row r="68" spans="1:11" ht="15" customHeight="1">
      <c r="B68" s="25" t="s">
        <v>7</v>
      </c>
      <c r="C68" s="25">
        <v>11985</v>
      </c>
      <c r="D68" s="25">
        <v>1116</v>
      </c>
      <c r="E68" s="25">
        <v>598</v>
      </c>
    </row>
    <row r="69" spans="1:11" ht="15" customHeight="1">
      <c r="B69" s="25" t="s">
        <v>26</v>
      </c>
      <c r="C69" s="38">
        <v>11665</v>
      </c>
      <c r="D69" s="25">
        <v>1305</v>
      </c>
      <c r="E69" s="25">
        <v>648</v>
      </c>
    </row>
    <row r="70" spans="1:11" ht="15" customHeight="1">
      <c r="B70" s="25" t="s">
        <v>37</v>
      </c>
      <c r="C70" s="38">
        <v>11328</v>
      </c>
      <c r="D70" s="25">
        <v>1126</v>
      </c>
      <c r="E70" s="25">
        <v>702</v>
      </c>
    </row>
    <row r="79" spans="1:11" s="4" customFormat="1" ht="1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4" customFormat="1" ht="1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4" customFormat="1" ht="1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4" customFormat="1" ht="15" customHeight="1"/>
    <row r="83" spans="1:11" s="4" customFormat="1" ht="15" customHeight="1"/>
    <row r="84" spans="1:11" s="4" customFormat="1" ht="15" customHeight="1"/>
    <row r="85" spans="1:11" s="4" customFormat="1" ht="15" customHeight="1"/>
    <row r="86" spans="1:11" s="4" customFormat="1" ht="15" customHeight="1"/>
    <row r="87" spans="1:11" s="4" customFormat="1" ht="15" customHeight="1"/>
    <row r="88" spans="1:11" s="4" customFormat="1" ht="15" customHeight="1"/>
    <row r="89" spans="1:11" s="4" customFormat="1" ht="15" customHeight="1"/>
    <row r="90" spans="1:11" s="4" customFormat="1" ht="15" customHeight="1"/>
    <row r="91" spans="1:11" s="4" customFormat="1" ht="15" customHeight="1"/>
    <row r="92" spans="1:11" s="4" customFormat="1" ht="15" customHeight="1"/>
    <row r="93" spans="1:11" s="4" customFormat="1" ht="15" customHeight="1"/>
    <row r="94" spans="1:11" s="4" customFormat="1" ht="15" customHeight="1"/>
    <row r="95" spans="1:11" s="4" customFormat="1" ht="15" customHeight="1"/>
    <row r="96" spans="1:11" s="4" customFormat="1" ht="15" customHeight="1"/>
    <row r="97" s="4" customFormat="1" ht="15" customHeight="1"/>
    <row r="98" s="4" customFormat="1" ht="15" customHeight="1"/>
    <row r="99" s="4" customFormat="1" ht="15" customHeight="1"/>
    <row r="100" s="4" customFormat="1" ht="15" customHeight="1"/>
    <row r="101" s="4" customFormat="1" ht="15" customHeight="1"/>
    <row r="102" s="4" customFormat="1" ht="15" customHeight="1"/>
    <row r="103" s="4" customFormat="1" ht="15" customHeight="1"/>
    <row r="104" s="4" customFormat="1" ht="15" customHeight="1"/>
    <row r="105" s="4" customFormat="1" ht="15" customHeight="1"/>
    <row r="106" s="4" customFormat="1" ht="15" customHeight="1"/>
    <row r="107" s="4" customFormat="1" ht="15" customHeight="1"/>
    <row r="108" s="4" customFormat="1" ht="15" customHeight="1"/>
    <row r="109" s="4" customFormat="1" ht="15" customHeight="1"/>
    <row r="110" s="4" customFormat="1" ht="15" customHeight="1"/>
    <row r="111" s="4" customFormat="1" ht="15" customHeight="1"/>
    <row r="112" s="4" customFormat="1" ht="15" customHeight="1"/>
    <row r="113" s="4" customFormat="1" ht="15" customHeight="1"/>
    <row r="114" s="4" customFormat="1" ht="15" customHeight="1"/>
    <row r="115" s="4" customFormat="1" ht="15" customHeight="1"/>
    <row r="116" s="4" customFormat="1" ht="15" customHeight="1"/>
    <row r="117" s="4" customFormat="1" ht="15" customHeight="1"/>
    <row r="118" s="4" customFormat="1" ht="15" customHeight="1"/>
    <row r="119" s="4" customFormat="1" ht="15" customHeight="1"/>
    <row r="120" s="4" customFormat="1" ht="15" customHeight="1"/>
    <row r="121" s="4" customFormat="1" ht="15" customHeight="1"/>
    <row r="122" s="4" customFormat="1" ht="15" customHeight="1"/>
    <row r="123" s="4" customFormat="1" ht="15" customHeight="1"/>
    <row r="124" s="4" customFormat="1" ht="15" customHeight="1"/>
    <row r="125" s="4" customFormat="1" ht="15" customHeight="1"/>
    <row r="126" s="4" customFormat="1" ht="15" customHeight="1"/>
    <row r="127" s="4" customFormat="1" ht="15" customHeight="1"/>
    <row r="128" s="4" customFormat="1" ht="15" customHeight="1"/>
    <row r="129" s="4" customFormat="1" ht="15" customHeight="1"/>
    <row r="130" s="4" customFormat="1" ht="15" customHeight="1"/>
    <row r="131" s="4" customFormat="1" ht="15" customHeight="1"/>
    <row r="132" s="4" customFormat="1" ht="15" customHeight="1"/>
    <row r="133" s="4" customFormat="1" ht="15" customHeight="1"/>
    <row r="134" s="4" customFormat="1" ht="15" customHeight="1"/>
    <row r="135" s="4" customFormat="1" ht="15" customHeight="1"/>
    <row r="136" s="4" customFormat="1" ht="15" customHeight="1"/>
    <row r="137" s="4" customFormat="1" ht="15" customHeight="1"/>
    <row r="138" s="4" customFormat="1" ht="15" customHeight="1"/>
    <row r="139" s="4" customFormat="1" ht="15" customHeight="1"/>
    <row r="140" s="4" customFormat="1" ht="15" customHeight="1"/>
    <row r="141" s="4" customFormat="1" ht="15" customHeight="1"/>
    <row r="142" s="4" customFormat="1" ht="15" customHeight="1"/>
    <row r="143" s="4" customFormat="1" ht="15" customHeight="1"/>
    <row r="144" s="4" customFormat="1" ht="15" customHeight="1"/>
    <row r="145" s="4" customFormat="1" ht="15" customHeight="1"/>
    <row r="146" s="4" customFormat="1" ht="15" customHeight="1"/>
    <row r="147" s="4" customFormat="1" ht="15" customHeight="1"/>
    <row r="148" s="4" customFormat="1" ht="15" customHeight="1"/>
    <row r="149" s="4" customFormat="1" ht="15" customHeight="1"/>
    <row r="150" s="4" customFormat="1" ht="15" customHeight="1"/>
    <row r="151" s="4" customFormat="1" ht="15" customHeight="1"/>
    <row r="152" s="4" customFormat="1" ht="15" customHeight="1"/>
    <row r="153" s="4" customFormat="1" ht="15" customHeight="1"/>
    <row r="154" s="4" customFormat="1" ht="15" customHeight="1"/>
    <row r="155" s="4" customFormat="1" ht="15" customHeight="1"/>
    <row r="156" s="4" customFormat="1" ht="15" customHeight="1"/>
    <row r="157" s="4" customFormat="1" ht="15" customHeight="1"/>
    <row r="158" s="4" customFormat="1" ht="15" customHeight="1"/>
    <row r="159" s="4" customFormat="1" ht="15" customHeight="1"/>
    <row r="160" s="4" customFormat="1" ht="15" customHeight="1"/>
    <row r="161" spans="1:11" s="4" customFormat="1" ht="15" customHeight="1"/>
    <row r="162" spans="1:11" ht="1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1:11" ht="1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1:11" ht="1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</row>
  </sheetData>
  <mergeCells count="7">
    <mergeCell ref="C3:J3"/>
    <mergeCell ref="D4:F4"/>
    <mergeCell ref="G4:I4"/>
    <mergeCell ref="A3:B4"/>
    <mergeCell ref="K3:K5"/>
    <mergeCell ref="C4:C5"/>
    <mergeCell ref="J4:J5"/>
  </mergeCells>
  <phoneticPr fontId="2"/>
  <pageMargins left="0.78740157480314965" right="0.78740157480314965" top="0" bottom="0" header="0.51181102362204722" footer="0.51181102362204722"/>
  <pageSetup paperSize="9" scale="50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P163"/>
  <sheetViews>
    <sheetView workbookViewId="0">
      <pane ySplit="5" topLeftCell="A53" activePane="bottomLeft" state="frozen"/>
      <selection pane="bottomLeft" sqref="A1:J11"/>
    </sheetView>
  </sheetViews>
  <sheetFormatPr defaultColWidth="9.875" defaultRowHeight="15" customHeight="1"/>
  <cols>
    <col min="1" max="1" width="5.625" style="90" customWidth="1"/>
    <col min="2" max="2" width="13.875" style="90" customWidth="1"/>
    <col min="3" max="11" width="9.875" style="90"/>
    <col min="12" max="12" width="12.375" style="90" customWidth="1"/>
    <col min="13" max="14" width="12.25" style="91" hidden="1" customWidth="1"/>
    <col min="15" max="15" width="7.875" style="91" hidden="1" customWidth="1"/>
    <col min="16" max="20" width="8.75" style="91" hidden="1" customWidth="1"/>
    <col min="21" max="21" width="12" style="91" hidden="1" customWidth="1"/>
    <col min="22" max="22" width="11.875" style="91" hidden="1" customWidth="1"/>
    <col min="23" max="24" width="8.75" style="91" hidden="1" customWidth="1"/>
    <col min="25" max="25" width="9.25" style="90" customWidth="1"/>
    <col min="26" max="26" width="8.54296875" style="90" bestFit="1" customWidth="1"/>
    <col min="27" max="29" width="12.5" style="90" customWidth="1"/>
    <col min="30" max="30" width="13.625" style="90" customWidth="1"/>
    <col min="31" max="31" width="9.5" style="90" bestFit="1" customWidth="1"/>
    <col min="32" max="34" width="9.375" style="90" bestFit="1" customWidth="1"/>
    <col min="35" max="35" width="9.5" style="90" bestFit="1" customWidth="1"/>
    <col min="36" max="38" width="9.375" style="90" bestFit="1" customWidth="1"/>
    <col min="39" max="39" width="9.5" style="90" bestFit="1" customWidth="1"/>
    <col min="40" max="42" width="9.375" style="90" bestFit="1" customWidth="1"/>
    <col min="43" max="16384" width="9.875" style="90"/>
  </cols>
  <sheetData>
    <row r="1" spans="1:42" ht="15" customHeight="1">
      <c r="A1" s="96" t="s">
        <v>5</v>
      </c>
      <c r="B1" s="96"/>
    </row>
    <row r="2" spans="1:42" ht="15" customHeight="1">
      <c r="L2" s="192" t="s">
        <v>45</v>
      </c>
    </row>
    <row r="3" spans="1:42" ht="15" customHeight="1">
      <c r="A3" s="97" t="s">
        <v>42</v>
      </c>
      <c r="B3" s="108"/>
      <c r="C3" s="122" t="s">
        <v>10</v>
      </c>
      <c r="D3" s="136"/>
      <c r="E3" s="136"/>
      <c r="F3" s="136"/>
      <c r="G3" s="136"/>
      <c r="H3" s="136"/>
      <c r="I3" s="136"/>
      <c r="J3" s="136"/>
      <c r="K3" s="178" t="s">
        <v>11</v>
      </c>
      <c r="L3" s="193" t="s">
        <v>70</v>
      </c>
      <c r="M3" s="193" t="s">
        <v>28</v>
      </c>
      <c r="N3" s="193" t="s">
        <v>66</v>
      </c>
      <c r="O3" s="206" t="s">
        <v>68</v>
      </c>
      <c r="P3" s="206"/>
      <c r="Q3" s="206"/>
      <c r="R3" s="206"/>
      <c r="S3" s="206"/>
      <c r="T3" s="206"/>
      <c r="U3" s="216" t="s">
        <v>6</v>
      </c>
      <c r="V3" s="218" t="s">
        <v>8</v>
      </c>
      <c r="W3" s="206" t="s">
        <v>69</v>
      </c>
      <c r="X3" s="220"/>
      <c r="Y3" s="200" t="s">
        <v>32</v>
      </c>
      <c r="Z3" s="200" t="s">
        <v>40</v>
      </c>
      <c r="AA3" s="230" t="s">
        <v>27</v>
      </c>
      <c r="AB3" s="206"/>
      <c r="AC3" s="206"/>
      <c r="AD3" s="220"/>
      <c r="AE3" s="230" t="s">
        <v>47</v>
      </c>
      <c r="AF3" s="206"/>
      <c r="AG3" s="206"/>
      <c r="AH3" s="220"/>
      <c r="AI3" s="230" t="s">
        <v>71</v>
      </c>
      <c r="AJ3" s="206"/>
      <c r="AK3" s="206"/>
      <c r="AL3" s="220"/>
      <c r="AM3" s="230" t="s">
        <v>38</v>
      </c>
      <c r="AN3" s="206"/>
      <c r="AO3" s="206"/>
      <c r="AP3" s="220"/>
    </row>
    <row r="4" spans="1:42" ht="15" customHeight="1">
      <c r="A4" s="98"/>
      <c r="B4" s="109"/>
      <c r="C4" s="123" t="s">
        <v>17</v>
      </c>
      <c r="D4" s="137" t="s">
        <v>15</v>
      </c>
      <c r="E4" s="148"/>
      <c r="F4" s="158"/>
      <c r="G4" s="137" t="s">
        <v>13</v>
      </c>
      <c r="H4" s="148"/>
      <c r="I4" s="172"/>
      <c r="J4" s="123" t="s">
        <v>18</v>
      </c>
      <c r="K4" s="179"/>
      <c r="L4" s="194"/>
      <c r="M4" s="194"/>
      <c r="N4" s="194"/>
      <c r="O4" s="201"/>
      <c r="P4" s="209" t="s">
        <v>62</v>
      </c>
      <c r="Q4" s="211"/>
      <c r="R4" s="201"/>
      <c r="S4" s="209" t="s">
        <v>63</v>
      </c>
      <c r="T4" s="214"/>
      <c r="U4" s="216"/>
      <c r="V4" s="218"/>
      <c r="W4" s="219"/>
      <c r="X4" s="221"/>
      <c r="Y4" s="200"/>
      <c r="Z4" s="200"/>
      <c r="AA4" s="231"/>
      <c r="AB4" s="201"/>
      <c r="AC4" s="201"/>
      <c r="AD4" s="208"/>
      <c r="AE4" s="231"/>
      <c r="AF4" s="201"/>
      <c r="AG4" s="201"/>
      <c r="AH4" s="208"/>
      <c r="AI4" s="231"/>
      <c r="AJ4" s="201"/>
      <c r="AK4" s="201"/>
      <c r="AL4" s="208"/>
      <c r="AM4" s="231"/>
      <c r="AN4" s="201"/>
      <c r="AO4" s="201"/>
      <c r="AP4" s="208"/>
    </row>
    <row r="5" spans="1:42" ht="123.25">
      <c r="A5" s="99" t="s">
        <v>12</v>
      </c>
      <c r="B5" s="110"/>
      <c r="C5" s="124"/>
      <c r="D5" s="138" t="s">
        <v>1</v>
      </c>
      <c r="E5" s="149" t="s">
        <v>20</v>
      </c>
      <c r="F5" s="159" t="s">
        <v>21</v>
      </c>
      <c r="G5" s="138" t="s">
        <v>1</v>
      </c>
      <c r="H5" s="149" t="s">
        <v>24</v>
      </c>
      <c r="I5" s="173" t="s">
        <v>39</v>
      </c>
      <c r="J5" s="124"/>
      <c r="K5" s="180"/>
      <c r="L5" s="195"/>
      <c r="M5" s="195"/>
      <c r="N5" s="195"/>
      <c r="O5" s="207" t="s">
        <v>16</v>
      </c>
      <c r="P5" s="210" t="s">
        <v>60</v>
      </c>
      <c r="Q5" s="210" t="s">
        <v>4</v>
      </c>
      <c r="R5" s="212" t="s">
        <v>56</v>
      </c>
      <c r="S5" s="210" t="s">
        <v>65</v>
      </c>
      <c r="T5" s="210" t="s">
        <v>67</v>
      </c>
      <c r="U5" s="216"/>
      <c r="V5" s="218"/>
      <c r="W5" s="207" t="s">
        <v>34</v>
      </c>
      <c r="X5" s="212" t="s">
        <v>22</v>
      </c>
      <c r="Y5" s="123"/>
      <c r="Z5" s="123"/>
      <c r="AA5" s="179" t="s">
        <v>49</v>
      </c>
      <c r="AB5" s="210" t="s">
        <v>61</v>
      </c>
      <c r="AC5" s="232" t="s">
        <v>23</v>
      </c>
      <c r="AD5" s="233" t="s">
        <v>64</v>
      </c>
      <c r="AE5" s="179" t="s">
        <v>49</v>
      </c>
      <c r="AF5" s="210" t="s">
        <v>61</v>
      </c>
      <c r="AG5" s="232" t="s">
        <v>23</v>
      </c>
      <c r="AH5" s="233" t="s">
        <v>64</v>
      </c>
      <c r="AI5" s="179" t="s">
        <v>49</v>
      </c>
      <c r="AJ5" s="210" t="s">
        <v>61</v>
      </c>
      <c r="AK5" s="232" t="s">
        <v>23</v>
      </c>
      <c r="AL5" s="233" t="s">
        <v>64</v>
      </c>
      <c r="AM5" s="179" t="s">
        <v>49</v>
      </c>
      <c r="AN5" s="210" t="s">
        <v>61</v>
      </c>
      <c r="AO5" s="232" t="s">
        <v>23</v>
      </c>
      <c r="AP5" s="233" t="s">
        <v>64</v>
      </c>
    </row>
    <row r="6" spans="1:42" s="92" customFormat="1" ht="30" customHeight="1">
      <c r="A6" s="100" t="s">
        <v>26</v>
      </c>
      <c r="B6" s="111" t="s">
        <v>19</v>
      </c>
      <c r="C6" s="125">
        <v>13618</v>
      </c>
      <c r="D6" s="139">
        <v>11665</v>
      </c>
      <c r="E6" s="150">
        <v>8701</v>
      </c>
      <c r="F6" s="160">
        <v>2964</v>
      </c>
      <c r="G6" s="169">
        <v>1305</v>
      </c>
      <c r="H6" s="170">
        <v>928</v>
      </c>
      <c r="I6" s="174">
        <v>377</v>
      </c>
      <c r="J6" s="125">
        <v>648</v>
      </c>
      <c r="K6" s="181">
        <v>1828</v>
      </c>
      <c r="L6" s="196">
        <f t="shared" ref="L6:L58" si="0">C6+K6</f>
        <v>15446</v>
      </c>
      <c r="M6" s="197">
        <f>D6+G6</f>
        <v>12970</v>
      </c>
      <c r="N6" s="203">
        <f t="shared" ref="N6:N34" si="1">M6/L6</f>
        <v>0.83969959860157972</v>
      </c>
      <c r="O6" s="204">
        <f>D6/M6</f>
        <v>0.89938319198149574</v>
      </c>
      <c r="P6" s="204">
        <f>E6/D6</f>
        <v>0.74590655807972572</v>
      </c>
      <c r="Q6" s="204">
        <f>F6/C6</f>
        <v>0.21765310618299311</v>
      </c>
      <c r="R6" s="204">
        <f>G6/M6</f>
        <v>0.10061680801850424</v>
      </c>
      <c r="S6" s="204">
        <f>H6/G6</f>
        <v>0.71111111111111114</v>
      </c>
      <c r="T6" s="204">
        <f>I6/G6</f>
        <v>0.28888888888888886</v>
      </c>
      <c r="U6" s="198">
        <f>J6+K6</f>
        <v>2476</v>
      </c>
      <c r="V6" s="204">
        <f t="shared" ref="V6:V34" si="2">U6/L6</f>
        <v>0.16030040139842031</v>
      </c>
      <c r="W6" s="204">
        <f>J6/U6</f>
        <v>0.26171243941841682</v>
      </c>
      <c r="X6" s="204">
        <f>K6/U6</f>
        <v>0.73828756058158318</v>
      </c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</row>
    <row r="7" spans="1:42" s="92" customFormat="1" ht="30" customHeight="1">
      <c r="A7" s="100" t="s">
        <v>37</v>
      </c>
      <c r="B7" s="111" t="s">
        <v>19</v>
      </c>
      <c r="C7" s="125">
        <v>13156</v>
      </c>
      <c r="D7" s="139">
        <v>11328</v>
      </c>
      <c r="E7" s="150">
        <v>8389</v>
      </c>
      <c r="F7" s="160">
        <v>2939</v>
      </c>
      <c r="G7" s="169">
        <v>1126</v>
      </c>
      <c r="H7" s="170">
        <v>773</v>
      </c>
      <c r="I7" s="174">
        <v>353</v>
      </c>
      <c r="J7" s="125">
        <v>702</v>
      </c>
      <c r="K7" s="181">
        <v>1745</v>
      </c>
      <c r="L7" s="188">
        <f t="shared" si="0"/>
        <v>14901</v>
      </c>
      <c r="M7" s="198">
        <f>D7+G7</f>
        <v>12454</v>
      </c>
      <c r="N7" s="204">
        <f t="shared" si="1"/>
        <v>0.83578283336688808</v>
      </c>
      <c r="O7" s="204">
        <f>D7/M7</f>
        <v>0.90958728119479682</v>
      </c>
      <c r="P7" s="204">
        <f>E7/D7</f>
        <v>0.74055437853107342</v>
      </c>
      <c r="Q7" s="204">
        <f>F7/C7</f>
        <v>0.22339616904834297</v>
      </c>
      <c r="R7" s="204">
        <f>G7/M7</f>
        <v>9.0412718805203143e-002</v>
      </c>
      <c r="S7" s="204">
        <f>H7/G7</f>
        <v>0.68650088809946719</v>
      </c>
      <c r="T7" s="204">
        <f>I7/G7</f>
        <v>0.31349911190053287</v>
      </c>
      <c r="U7" s="198">
        <f>J7+K7</f>
        <v>2447</v>
      </c>
      <c r="V7" s="204">
        <f t="shared" si="2"/>
        <v>0.16421716663311187</v>
      </c>
      <c r="W7" s="204">
        <f>J7/U7</f>
        <v>0.28688189619942789</v>
      </c>
      <c r="X7" s="204">
        <f>K7/U7</f>
        <v>0.71311810380057217</v>
      </c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</row>
    <row r="8" spans="1:42" s="92" customFormat="1" ht="30" customHeight="1">
      <c r="A8" s="100" t="s">
        <v>41</v>
      </c>
      <c r="B8" s="111" t="s">
        <v>19</v>
      </c>
      <c r="C8" s="125">
        <v>13051</v>
      </c>
      <c r="D8" s="139">
        <v>11239</v>
      </c>
      <c r="E8" s="150">
        <v>8384</v>
      </c>
      <c r="F8" s="160">
        <v>2855</v>
      </c>
      <c r="G8" s="169">
        <v>1178</v>
      </c>
      <c r="H8" s="170">
        <v>756</v>
      </c>
      <c r="I8" s="174">
        <v>422</v>
      </c>
      <c r="J8" s="125">
        <v>634</v>
      </c>
      <c r="K8" s="181">
        <v>1579</v>
      </c>
      <c r="L8" s="188">
        <f t="shared" si="0"/>
        <v>14630</v>
      </c>
      <c r="M8" s="198">
        <f>D8+G8</f>
        <v>12417</v>
      </c>
      <c r="N8" s="204">
        <f t="shared" si="1"/>
        <v>0.84873547505126457</v>
      </c>
      <c r="O8" s="204">
        <f>D8/M8</f>
        <v>0.90513006362245307</v>
      </c>
      <c r="P8" s="204">
        <f>E8/D8</f>
        <v>0.74597384108906484</v>
      </c>
      <c r="Q8" s="204">
        <f>F8/C8</f>
        <v>0.21875718335759711</v>
      </c>
      <c r="R8" s="204">
        <f>G8/M8</f>
        <v>9.4869936377546912e-002</v>
      </c>
      <c r="S8" s="204">
        <f>H8/G8</f>
        <v>0.6417657045840407</v>
      </c>
      <c r="T8" s="204">
        <f>I8/G8</f>
        <v>0.35823429541595925</v>
      </c>
      <c r="U8" s="198">
        <f>J8+K8</f>
        <v>2213</v>
      </c>
      <c r="V8" s="204">
        <f t="shared" si="2"/>
        <v>0.15126452494873546</v>
      </c>
      <c r="W8" s="204">
        <f>J8/U8</f>
        <v>0.28648892905558065</v>
      </c>
      <c r="X8" s="204">
        <f>K8/U8</f>
        <v>0.71351107094441935</v>
      </c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</row>
    <row r="9" spans="1:42" s="93" customFormat="1" ht="30" hidden="1" customHeight="1">
      <c r="A9" s="101"/>
      <c r="B9" s="112" t="s">
        <v>33</v>
      </c>
      <c r="C9" s="126">
        <v>5693</v>
      </c>
      <c r="D9" s="140">
        <v>4758</v>
      </c>
      <c r="E9" s="151">
        <v>3533</v>
      </c>
      <c r="F9" s="161">
        <v>1225</v>
      </c>
      <c r="G9" s="140">
        <v>631</v>
      </c>
      <c r="H9" s="171">
        <v>332</v>
      </c>
      <c r="I9" s="175">
        <v>299</v>
      </c>
      <c r="J9" s="126">
        <v>304</v>
      </c>
      <c r="K9" s="182"/>
      <c r="L9" s="188">
        <f t="shared" si="0"/>
        <v>5693</v>
      </c>
      <c r="M9" s="199"/>
      <c r="N9" s="204">
        <f t="shared" si="1"/>
        <v>0</v>
      </c>
      <c r="O9" s="199"/>
      <c r="P9" s="199"/>
      <c r="Q9" s="199"/>
      <c r="R9" s="199"/>
      <c r="S9" s="199"/>
      <c r="T9" s="199"/>
      <c r="U9" s="199"/>
      <c r="V9" s="204">
        <f t="shared" si="2"/>
        <v>0</v>
      </c>
      <c r="W9" s="199"/>
      <c r="X9" s="199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</row>
    <row r="10" spans="1:42" s="93" customFormat="1" ht="30" hidden="1" customHeight="1">
      <c r="A10" s="102"/>
      <c r="B10" s="113" t="s">
        <v>36</v>
      </c>
      <c r="C10" s="127">
        <v>7358</v>
      </c>
      <c r="D10" s="141">
        <v>6481</v>
      </c>
      <c r="E10" s="152">
        <v>4851</v>
      </c>
      <c r="F10" s="162">
        <v>1630</v>
      </c>
      <c r="G10" s="141">
        <v>547</v>
      </c>
      <c r="H10" s="152">
        <v>424</v>
      </c>
      <c r="I10" s="176">
        <v>123</v>
      </c>
      <c r="J10" s="127">
        <v>330</v>
      </c>
      <c r="K10" s="183"/>
      <c r="L10" s="188">
        <f t="shared" si="0"/>
        <v>7358</v>
      </c>
      <c r="M10" s="199"/>
      <c r="N10" s="204">
        <f t="shared" si="1"/>
        <v>0</v>
      </c>
      <c r="O10" s="199"/>
      <c r="P10" s="199"/>
      <c r="Q10" s="199"/>
      <c r="R10" s="199"/>
      <c r="S10" s="199"/>
      <c r="T10" s="199"/>
      <c r="U10" s="199"/>
      <c r="V10" s="204">
        <f t="shared" si="2"/>
        <v>0</v>
      </c>
      <c r="W10" s="199"/>
      <c r="X10" s="199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</row>
    <row r="11" spans="1:42" s="92" customFormat="1" ht="30" customHeight="1">
      <c r="A11" s="100" t="s">
        <v>43</v>
      </c>
      <c r="B11" s="111" t="s">
        <v>19</v>
      </c>
      <c r="C11" s="125">
        <v>12893</v>
      </c>
      <c r="D11" s="139">
        <v>11088</v>
      </c>
      <c r="E11" s="150">
        <v>8311</v>
      </c>
      <c r="F11" s="160">
        <v>2777</v>
      </c>
      <c r="G11" s="169">
        <v>1184</v>
      </c>
      <c r="H11" s="170">
        <v>752</v>
      </c>
      <c r="I11" s="174">
        <v>432</v>
      </c>
      <c r="J11" s="125">
        <v>621</v>
      </c>
      <c r="K11" s="181">
        <v>1425</v>
      </c>
      <c r="L11" s="188">
        <f t="shared" si="0"/>
        <v>14318</v>
      </c>
      <c r="M11" s="198">
        <f>D11+G11</f>
        <v>12272</v>
      </c>
      <c r="N11" s="204">
        <f t="shared" si="1"/>
        <v>0.85710294733901382</v>
      </c>
      <c r="O11" s="204">
        <f>D11/M11</f>
        <v>0.90352020860495441</v>
      </c>
      <c r="P11" s="204">
        <f>E11/D11</f>
        <v>0.74954906204906202</v>
      </c>
      <c r="Q11" s="204">
        <f>F11/C11</f>
        <v>0.21538819514465213</v>
      </c>
      <c r="R11" s="204">
        <f>G11/M11</f>
        <v>9.647979139504563e-002</v>
      </c>
      <c r="S11" s="204">
        <f>H11/G11</f>
        <v>0.63513513513513509</v>
      </c>
      <c r="T11" s="204">
        <f>I11/G11</f>
        <v>0.36486486486486486</v>
      </c>
      <c r="U11" s="198">
        <f>J11+K11</f>
        <v>2046</v>
      </c>
      <c r="V11" s="204">
        <f t="shared" si="2"/>
        <v>0.14289705266098618</v>
      </c>
      <c r="W11" s="204">
        <f>J11/U11</f>
        <v>0.30351906158357772</v>
      </c>
      <c r="X11" s="204">
        <f>K11/U11</f>
        <v>0.69648093841642233</v>
      </c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</row>
    <row r="12" spans="1:42" s="93" customFormat="1" ht="30" hidden="1" customHeight="1">
      <c r="A12" s="101"/>
      <c r="B12" s="112" t="s">
        <v>33</v>
      </c>
      <c r="C12" s="128">
        <v>5695</v>
      </c>
      <c r="D12" s="142">
        <v>4736</v>
      </c>
      <c r="E12" s="153">
        <v>3547</v>
      </c>
      <c r="F12" s="163">
        <v>1189</v>
      </c>
      <c r="G12" s="142">
        <v>664</v>
      </c>
      <c r="H12" s="153">
        <v>346</v>
      </c>
      <c r="I12" s="177">
        <v>318</v>
      </c>
      <c r="J12" s="128">
        <v>295</v>
      </c>
      <c r="K12" s="184"/>
      <c r="L12" s="188">
        <f t="shared" si="0"/>
        <v>5695</v>
      </c>
      <c r="M12" s="199"/>
      <c r="N12" s="204">
        <f t="shared" si="1"/>
        <v>0</v>
      </c>
      <c r="O12" s="199"/>
      <c r="P12" s="199"/>
      <c r="Q12" s="199"/>
      <c r="R12" s="199"/>
      <c r="S12" s="199"/>
      <c r="T12" s="199"/>
      <c r="U12" s="199"/>
      <c r="V12" s="204">
        <f t="shared" si="2"/>
        <v>0</v>
      </c>
      <c r="W12" s="199"/>
      <c r="X12" s="199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</row>
    <row r="13" spans="1:42" s="93" customFormat="1" ht="30" hidden="1" customHeight="1">
      <c r="A13" s="101"/>
      <c r="B13" s="112" t="s">
        <v>36</v>
      </c>
      <c r="C13" s="128">
        <v>7198</v>
      </c>
      <c r="D13" s="142">
        <v>6352</v>
      </c>
      <c r="E13" s="153">
        <v>4764</v>
      </c>
      <c r="F13" s="163">
        <v>1588</v>
      </c>
      <c r="G13" s="142">
        <v>520</v>
      </c>
      <c r="H13" s="153">
        <v>406</v>
      </c>
      <c r="I13" s="177">
        <v>114</v>
      </c>
      <c r="J13" s="128">
        <v>326</v>
      </c>
      <c r="K13" s="184"/>
      <c r="L13" s="188">
        <f t="shared" si="0"/>
        <v>7198</v>
      </c>
      <c r="M13" s="199"/>
      <c r="N13" s="204">
        <f t="shared" si="1"/>
        <v>0</v>
      </c>
      <c r="O13" s="199"/>
      <c r="P13" s="199"/>
      <c r="Q13" s="199"/>
      <c r="R13" s="199"/>
      <c r="S13" s="199"/>
      <c r="T13" s="199"/>
      <c r="U13" s="199"/>
      <c r="V13" s="204">
        <f t="shared" si="2"/>
        <v>0</v>
      </c>
      <c r="W13" s="199"/>
      <c r="X13" s="199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</row>
    <row r="14" spans="1:42" s="93" customFormat="1" ht="32.25" customHeight="1">
      <c r="A14" s="100" t="s">
        <v>48</v>
      </c>
      <c r="B14" s="111" t="s">
        <v>19</v>
      </c>
      <c r="C14" s="125">
        <f t="shared" ref="C14:C58" si="3">D14+G14+J14</f>
        <v>12839</v>
      </c>
      <c r="D14" s="139">
        <f t="shared" ref="D14:J14" si="4">D15+D16</f>
        <v>11196</v>
      </c>
      <c r="E14" s="150">
        <f t="shared" si="4"/>
        <v>8421</v>
      </c>
      <c r="F14" s="160">
        <f t="shared" si="4"/>
        <v>2775</v>
      </c>
      <c r="G14" s="139">
        <f t="shared" si="4"/>
        <v>951</v>
      </c>
      <c r="H14" s="150">
        <f t="shared" si="4"/>
        <v>658</v>
      </c>
      <c r="I14" s="160">
        <f t="shared" si="4"/>
        <v>293</v>
      </c>
      <c r="J14" s="125">
        <f t="shared" si="4"/>
        <v>692</v>
      </c>
      <c r="K14" s="181">
        <v>1349</v>
      </c>
      <c r="L14" s="188">
        <f t="shared" si="0"/>
        <v>14188</v>
      </c>
      <c r="M14" s="198">
        <f>D14+G14</f>
        <v>12147</v>
      </c>
      <c r="N14" s="204">
        <f t="shared" si="1"/>
        <v>0.85614603890611785</v>
      </c>
      <c r="O14" s="204">
        <f>D14/M14</f>
        <v>0.9217090639664115</v>
      </c>
      <c r="P14" s="204">
        <f>E14/D14</f>
        <v>0.75214362272240087</v>
      </c>
      <c r="Q14" s="204">
        <f>F14/C14</f>
        <v>0.21613832853025935</v>
      </c>
      <c r="R14" s="204">
        <f>G14/M14</f>
        <v>7.829093603358854e-002</v>
      </c>
      <c r="S14" s="204">
        <f>H14/G14</f>
        <v>0.6919032597266036</v>
      </c>
      <c r="T14" s="204">
        <f>I14/G14</f>
        <v>0.30809674027339645</v>
      </c>
      <c r="U14" s="198">
        <f>J14+K14</f>
        <v>2041</v>
      </c>
      <c r="V14" s="204">
        <f t="shared" si="2"/>
        <v>0.14385396109388215</v>
      </c>
      <c r="W14" s="204">
        <f>J14/U14</f>
        <v>0.33904948554630082</v>
      </c>
      <c r="X14" s="204">
        <f>K14/U14</f>
        <v>0.66095051445369912</v>
      </c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</row>
    <row r="15" spans="1:42" s="93" customFormat="1" ht="32.25" customHeight="1">
      <c r="A15" s="101"/>
      <c r="B15" s="112" t="s">
        <v>33</v>
      </c>
      <c r="C15" s="128">
        <f t="shared" si="3"/>
        <v>5706</v>
      </c>
      <c r="D15" s="142">
        <f>E15+F15</f>
        <v>4818</v>
      </c>
      <c r="E15" s="153">
        <v>3605</v>
      </c>
      <c r="F15" s="163">
        <v>1213</v>
      </c>
      <c r="G15" s="142">
        <f>H15+I15</f>
        <v>588</v>
      </c>
      <c r="H15" s="153">
        <v>301</v>
      </c>
      <c r="I15" s="163">
        <v>287</v>
      </c>
      <c r="J15" s="128">
        <v>300</v>
      </c>
      <c r="K15" s="182"/>
      <c r="L15" s="188">
        <f t="shared" si="0"/>
        <v>5706</v>
      </c>
      <c r="M15" s="199"/>
      <c r="N15" s="204">
        <f t="shared" si="1"/>
        <v>0</v>
      </c>
      <c r="O15" s="199"/>
      <c r="P15" s="199"/>
      <c r="Q15" s="199"/>
      <c r="R15" s="199"/>
      <c r="S15" s="199"/>
      <c r="T15" s="199"/>
      <c r="U15" s="199"/>
      <c r="V15" s="204">
        <f t="shared" si="2"/>
        <v>0</v>
      </c>
      <c r="W15" s="199"/>
      <c r="X15" s="199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</row>
    <row r="16" spans="1:42" s="93" customFormat="1" ht="32.25" customHeight="1">
      <c r="A16" s="101"/>
      <c r="B16" s="112" t="s">
        <v>36</v>
      </c>
      <c r="C16" s="128">
        <f t="shared" si="3"/>
        <v>7133</v>
      </c>
      <c r="D16" s="142">
        <f>E16+F16</f>
        <v>6378</v>
      </c>
      <c r="E16" s="153">
        <v>4816</v>
      </c>
      <c r="F16" s="163">
        <v>1562</v>
      </c>
      <c r="G16" s="142">
        <f>H16+I16</f>
        <v>363</v>
      </c>
      <c r="H16" s="153">
        <v>357</v>
      </c>
      <c r="I16" s="163">
        <v>6</v>
      </c>
      <c r="J16" s="128">
        <v>392</v>
      </c>
      <c r="K16" s="182"/>
      <c r="L16" s="188">
        <f t="shared" si="0"/>
        <v>7133</v>
      </c>
      <c r="M16" s="199"/>
      <c r="N16" s="204">
        <f t="shared" si="1"/>
        <v>0</v>
      </c>
      <c r="O16" s="199"/>
      <c r="P16" s="199"/>
      <c r="Q16" s="199"/>
      <c r="R16" s="199"/>
      <c r="S16" s="199"/>
      <c r="T16" s="199"/>
      <c r="U16" s="199"/>
      <c r="V16" s="204">
        <f t="shared" si="2"/>
        <v>0</v>
      </c>
      <c r="W16" s="199"/>
      <c r="X16" s="199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</row>
    <row r="17" spans="1:42" ht="32.25" customHeight="1">
      <c r="A17" s="100" t="s">
        <v>50</v>
      </c>
      <c r="B17" s="111" t="s">
        <v>19</v>
      </c>
      <c r="C17" s="125">
        <f t="shared" si="3"/>
        <v>12759</v>
      </c>
      <c r="D17" s="139">
        <f t="shared" ref="D17:J17" si="5">D18+D19</f>
        <v>11364</v>
      </c>
      <c r="E17" s="150">
        <f t="shared" si="5"/>
        <v>8610</v>
      </c>
      <c r="F17" s="160">
        <f t="shared" si="5"/>
        <v>2754</v>
      </c>
      <c r="G17" s="139">
        <f t="shared" si="5"/>
        <v>698</v>
      </c>
      <c r="H17" s="150">
        <f t="shared" si="5"/>
        <v>622</v>
      </c>
      <c r="I17" s="160">
        <f t="shared" si="5"/>
        <v>76</v>
      </c>
      <c r="J17" s="125">
        <f t="shared" si="5"/>
        <v>697</v>
      </c>
      <c r="K17" s="181">
        <v>1578</v>
      </c>
      <c r="L17" s="188">
        <f t="shared" si="0"/>
        <v>14337</v>
      </c>
      <c r="M17" s="198">
        <f>D17+G17</f>
        <v>12062</v>
      </c>
      <c r="N17" s="204">
        <f t="shared" si="1"/>
        <v>0.84131966241194112</v>
      </c>
      <c r="O17" s="204">
        <f>D17/M17</f>
        <v>0.94213231636544525</v>
      </c>
      <c r="P17" s="204">
        <f>E17/D17</f>
        <v>0.75765575501583948</v>
      </c>
      <c r="Q17" s="204">
        <f>F17/C17</f>
        <v>0.21584763696214437</v>
      </c>
      <c r="R17" s="204">
        <f>G17/M17</f>
        <v>5.7867683634554801e-002</v>
      </c>
      <c r="S17" s="204">
        <f>H17/G17</f>
        <v>0.89111747851002865</v>
      </c>
      <c r="T17" s="204">
        <f>I17/G17</f>
        <v>0.10888252148997135</v>
      </c>
      <c r="U17" s="198">
        <f>J17+K17</f>
        <v>2275</v>
      </c>
      <c r="V17" s="204">
        <f t="shared" si="2"/>
        <v>0.15868033758805886</v>
      </c>
      <c r="W17" s="204">
        <f>J17/U17</f>
        <v>0.30637362637362636</v>
      </c>
      <c r="X17" s="204">
        <f>K17/U17</f>
        <v>0.69362637362637358</v>
      </c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</row>
    <row r="18" spans="1:42" ht="32.25" customHeight="1">
      <c r="A18" s="101"/>
      <c r="B18" s="112" t="s">
        <v>33</v>
      </c>
      <c r="C18" s="128">
        <f t="shared" si="3"/>
        <v>5603</v>
      </c>
      <c r="D18" s="142">
        <f>E18+F18</f>
        <v>4932</v>
      </c>
      <c r="E18" s="153">
        <v>3712</v>
      </c>
      <c r="F18" s="163">
        <v>1220</v>
      </c>
      <c r="G18" s="142">
        <f>H18+I18</f>
        <v>357</v>
      </c>
      <c r="H18" s="153">
        <v>293</v>
      </c>
      <c r="I18" s="163">
        <v>64</v>
      </c>
      <c r="J18" s="128">
        <v>314</v>
      </c>
      <c r="K18" s="184"/>
      <c r="L18" s="188">
        <f t="shared" si="0"/>
        <v>5603</v>
      </c>
      <c r="M18" s="200"/>
      <c r="N18" s="204">
        <f t="shared" si="1"/>
        <v>0</v>
      </c>
      <c r="O18" s="200"/>
      <c r="P18" s="200"/>
      <c r="Q18" s="200"/>
      <c r="R18" s="200"/>
      <c r="S18" s="200"/>
      <c r="T18" s="200"/>
      <c r="U18" s="200"/>
      <c r="V18" s="204">
        <f t="shared" si="2"/>
        <v>0</v>
      </c>
      <c r="W18" s="200"/>
      <c r="X18" s="200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</row>
    <row r="19" spans="1:42" ht="32.25" customHeight="1">
      <c r="A19" s="102"/>
      <c r="B19" s="113" t="s">
        <v>36</v>
      </c>
      <c r="C19" s="129">
        <f t="shared" si="3"/>
        <v>7156</v>
      </c>
      <c r="D19" s="143">
        <f>E19+F19</f>
        <v>6432</v>
      </c>
      <c r="E19" s="154">
        <v>4898</v>
      </c>
      <c r="F19" s="164">
        <v>1534</v>
      </c>
      <c r="G19" s="143">
        <f>H19+I19</f>
        <v>341</v>
      </c>
      <c r="H19" s="154">
        <v>329</v>
      </c>
      <c r="I19" s="164">
        <v>12</v>
      </c>
      <c r="J19" s="129">
        <v>383</v>
      </c>
      <c r="K19" s="185"/>
      <c r="L19" s="188">
        <f t="shared" si="0"/>
        <v>7156</v>
      </c>
      <c r="M19" s="200"/>
      <c r="N19" s="204">
        <f t="shared" si="1"/>
        <v>0</v>
      </c>
      <c r="O19" s="200"/>
      <c r="P19" s="200"/>
      <c r="Q19" s="200"/>
      <c r="R19" s="200"/>
      <c r="S19" s="200"/>
      <c r="T19" s="200"/>
      <c r="U19" s="200"/>
      <c r="V19" s="204">
        <f t="shared" si="2"/>
        <v>0</v>
      </c>
      <c r="W19" s="200"/>
      <c r="X19" s="200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</row>
    <row r="20" spans="1:42" s="90" customFormat="1" ht="32.25" customHeight="1">
      <c r="A20" s="100" t="s">
        <v>46</v>
      </c>
      <c r="B20" s="111" t="s">
        <v>19</v>
      </c>
      <c r="C20" s="125">
        <f t="shared" si="3"/>
        <v>12905</v>
      </c>
      <c r="D20" s="139">
        <f t="shared" ref="D20:J20" si="6">D21+D22</f>
        <v>11332</v>
      </c>
      <c r="E20" s="150">
        <f t="shared" si="6"/>
        <v>8545</v>
      </c>
      <c r="F20" s="160">
        <f t="shared" si="6"/>
        <v>2787</v>
      </c>
      <c r="G20" s="139">
        <f t="shared" si="6"/>
        <v>800</v>
      </c>
      <c r="H20" s="150">
        <f t="shared" si="6"/>
        <v>721</v>
      </c>
      <c r="I20" s="160">
        <f t="shared" si="6"/>
        <v>79</v>
      </c>
      <c r="J20" s="125">
        <f t="shared" si="6"/>
        <v>773</v>
      </c>
      <c r="K20" s="181">
        <v>1337</v>
      </c>
      <c r="L20" s="188">
        <f t="shared" si="0"/>
        <v>14242</v>
      </c>
      <c r="M20" s="198">
        <f>D20+G20</f>
        <v>12132</v>
      </c>
      <c r="N20" s="204">
        <f t="shared" si="1"/>
        <v>0.85184665075129895</v>
      </c>
      <c r="O20" s="204">
        <f>D20/M20</f>
        <v>0.93405868776788659</v>
      </c>
      <c r="P20" s="204">
        <f>E20/D20</f>
        <v>0.75405930109424635</v>
      </c>
      <c r="Q20" s="204">
        <f>F20/C20</f>
        <v>0.21596280511429677</v>
      </c>
      <c r="R20" s="204">
        <f>G20/M20</f>
        <v>6.5941312232113414e-002</v>
      </c>
      <c r="S20" s="204">
        <f>H20/G20</f>
        <v>0.90125</v>
      </c>
      <c r="T20" s="204">
        <f>I20/G20</f>
        <v>9.8750000000000004e-002</v>
      </c>
      <c r="U20" s="198">
        <f>J20+K20</f>
        <v>2110</v>
      </c>
      <c r="V20" s="204">
        <f t="shared" si="2"/>
        <v>0.14815334924870102</v>
      </c>
      <c r="W20" s="204">
        <f>J20/U20</f>
        <v>0.36635071090047394</v>
      </c>
      <c r="X20" s="204">
        <f>K20/U20</f>
        <v>0.63364928909952611</v>
      </c>
      <c r="Y20" s="222">
        <v>54832</v>
      </c>
      <c r="Z20" s="222">
        <v>17740</v>
      </c>
      <c r="AA20" s="222">
        <f t="shared" ref="AA20:AA58" si="7">ROUND(L20*1000/Y20,0)</f>
        <v>260</v>
      </c>
      <c r="AB20" s="222">
        <f t="shared" ref="AB20:AB58" si="8">ROUND(L20*1000/Z20,0)</f>
        <v>803</v>
      </c>
      <c r="AC20" s="222">
        <f t="shared" ref="AC20:AC58" si="9">ROUND(L20*1000*1000/Y20/365,0)</f>
        <v>712</v>
      </c>
      <c r="AD20" s="222">
        <f t="shared" ref="AD20:AD58" si="10">ROUND(L20*1000*1000/Z20/365,0)</f>
        <v>2200</v>
      </c>
      <c r="AE20" s="222">
        <f t="shared" ref="AE20:AE58" si="11">ROUND(E20*1000/Y20,0)</f>
        <v>156</v>
      </c>
      <c r="AF20" s="222">
        <f t="shared" ref="AF20:AF58" si="12">ROUND(E20*1000/Z20,0)</f>
        <v>482</v>
      </c>
      <c r="AG20" s="234">
        <f t="shared" ref="AG20:AG58" si="13">ROUND(E20*1000*1000/Y20/365,0)</f>
        <v>427</v>
      </c>
      <c r="AH20" s="222">
        <f t="shared" ref="AH20:AH58" si="14">ROUND(E20*1000*1000/Z20/365,0)</f>
        <v>1320</v>
      </c>
      <c r="AI20" s="222">
        <f t="shared" ref="AI20:AI58" si="15">ROUND(G20*1000/Y20,0)</f>
        <v>15</v>
      </c>
      <c r="AJ20" s="222">
        <f t="shared" ref="AJ20:AJ58" si="16">ROUND(G20*1000/Z20,0)</f>
        <v>45</v>
      </c>
      <c r="AK20" s="235">
        <f t="shared" ref="AK20:AK58" si="17">ROUND(G20*1000*1000/Y20/365,0)</f>
        <v>40</v>
      </c>
      <c r="AL20" s="222">
        <f t="shared" ref="AL20:AL58" si="18">ROUND(G20*1000*1000/Z20/365,0)</f>
        <v>124</v>
      </c>
      <c r="AM20" s="222">
        <f t="shared" ref="AM20:AM58" si="19">ROUND(J20*1000/Y20,0)</f>
        <v>14</v>
      </c>
      <c r="AN20" s="222">
        <f t="shared" ref="AN20:AN58" si="20">ROUND(J20*1000/Z20,0)</f>
        <v>44</v>
      </c>
      <c r="AO20" s="236">
        <f t="shared" ref="AO20:AO58" si="21">ROUND(J20*1000*1000/Y20/365,0)</f>
        <v>39</v>
      </c>
      <c r="AP20" s="222">
        <f t="shared" ref="AP20:AP58" si="22">ROUND(J20*1000*1000/Z20/365,0)</f>
        <v>119</v>
      </c>
    </row>
    <row r="21" spans="1:42" s="90" customFormat="1" ht="30" customHeight="1">
      <c r="A21" s="101"/>
      <c r="B21" s="112" t="s">
        <v>33</v>
      </c>
      <c r="C21" s="128">
        <f t="shared" si="3"/>
        <v>5743</v>
      </c>
      <c r="D21" s="142">
        <v>5039</v>
      </c>
      <c r="E21" s="153">
        <v>3839</v>
      </c>
      <c r="F21" s="163">
        <v>1200</v>
      </c>
      <c r="G21" s="142">
        <v>401</v>
      </c>
      <c r="H21" s="153">
        <v>352</v>
      </c>
      <c r="I21" s="163">
        <v>49</v>
      </c>
      <c r="J21" s="128">
        <v>303</v>
      </c>
      <c r="K21" s="184"/>
      <c r="L21" s="188">
        <f t="shared" si="0"/>
        <v>5743</v>
      </c>
      <c r="M21" s="200"/>
      <c r="N21" s="204">
        <f t="shared" si="1"/>
        <v>0</v>
      </c>
      <c r="O21" s="200"/>
      <c r="P21" s="200"/>
      <c r="Q21" s="200"/>
      <c r="R21" s="200"/>
      <c r="S21" s="200"/>
      <c r="T21" s="200"/>
      <c r="U21" s="200"/>
      <c r="V21" s="204">
        <f t="shared" si="2"/>
        <v>0</v>
      </c>
      <c r="W21" s="200"/>
      <c r="X21" s="200"/>
      <c r="Y21" s="222"/>
      <c r="Z21" s="222"/>
      <c r="AA21" s="222" t="e">
        <f t="shared" si="7"/>
        <v>#DIV/0!</v>
      </c>
      <c r="AB21" s="222" t="e">
        <f t="shared" si="8"/>
        <v>#DIV/0!</v>
      </c>
      <c r="AC21" s="222" t="e">
        <f t="shared" si="9"/>
        <v>#DIV/0!</v>
      </c>
      <c r="AD21" s="222" t="e">
        <f t="shared" si="10"/>
        <v>#DIV/0!</v>
      </c>
      <c r="AE21" s="222" t="e">
        <f t="shared" si="11"/>
        <v>#DIV/0!</v>
      </c>
      <c r="AF21" s="222" t="e">
        <f t="shared" si="12"/>
        <v>#DIV/0!</v>
      </c>
      <c r="AG21" s="234" t="e">
        <f t="shared" si="13"/>
        <v>#DIV/0!</v>
      </c>
      <c r="AH21" s="222" t="e">
        <f t="shared" si="14"/>
        <v>#DIV/0!</v>
      </c>
      <c r="AI21" s="222" t="e">
        <f t="shared" si="15"/>
        <v>#DIV/0!</v>
      </c>
      <c r="AJ21" s="222" t="e">
        <f t="shared" si="16"/>
        <v>#DIV/0!</v>
      </c>
      <c r="AK21" s="235" t="e">
        <f t="shared" si="17"/>
        <v>#DIV/0!</v>
      </c>
      <c r="AL21" s="222" t="e">
        <f t="shared" si="18"/>
        <v>#DIV/0!</v>
      </c>
      <c r="AM21" s="222" t="e">
        <f t="shared" si="19"/>
        <v>#DIV/0!</v>
      </c>
      <c r="AN21" s="222" t="e">
        <f t="shared" si="20"/>
        <v>#DIV/0!</v>
      </c>
      <c r="AO21" s="236" t="e">
        <f t="shared" si="21"/>
        <v>#DIV/0!</v>
      </c>
      <c r="AP21" s="222" t="e">
        <f t="shared" si="22"/>
        <v>#DIV/0!</v>
      </c>
    </row>
    <row r="22" spans="1:42" s="90" customFormat="1" ht="30" customHeight="1">
      <c r="A22" s="102"/>
      <c r="B22" s="113" t="s">
        <v>36</v>
      </c>
      <c r="C22" s="129">
        <f t="shared" si="3"/>
        <v>7162</v>
      </c>
      <c r="D22" s="143">
        <v>6293</v>
      </c>
      <c r="E22" s="154">
        <v>4706</v>
      </c>
      <c r="F22" s="164">
        <v>1587</v>
      </c>
      <c r="G22" s="143">
        <v>399</v>
      </c>
      <c r="H22" s="154">
        <v>369</v>
      </c>
      <c r="I22" s="164">
        <v>30</v>
      </c>
      <c r="J22" s="129">
        <v>470</v>
      </c>
      <c r="K22" s="185"/>
      <c r="L22" s="188">
        <f t="shared" si="0"/>
        <v>7162</v>
      </c>
      <c r="M22" s="200"/>
      <c r="N22" s="204">
        <f t="shared" si="1"/>
        <v>0</v>
      </c>
      <c r="O22" s="200"/>
      <c r="P22" s="200"/>
      <c r="Q22" s="200"/>
      <c r="R22" s="200"/>
      <c r="S22" s="200"/>
      <c r="T22" s="200"/>
      <c r="U22" s="200"/>
      <c r="V22" s="204">
        <f t="shared" si="2"/>
        <v>0</v>
      </c>
      <c r="W22" s="200"/>
      <c r="X22" s="200"/>
      <c r="Y22" s="222"/>
      <c r="Z22" s="222"/>
      <c r="AA22" s="222" t="e">
        <f t="shared" si="7"/>
        <v>#DIV/0!</v>
      </c>
      <c r="AB22" s="222" t="e">
        <f t="shared" si="8"/>
        <v>#DIV/0!</v>
      </c>
      <c r="AC22" s="222" t="e">
        <f t="shared" si="9"/>
        <v>#DIV/0!</v>
      </c>
      <c r="AD22" s="222" t="e">
        <f t="shared" si="10"/>
        <v>#DIV/0!</v>
      </c>
      <c r="AE22" s="222" t="e">
        <f t="shared" si="11"/>
        <v>#DIV/0!</v>
      </c>
      <c r="AF22" s="222" t="e">
        <f t="shared" si="12"/>
        <v>#DIV/0!</v>
      </c>
      <c r="AG22" s="234" t="e">
        <f t="shared" si="13"/>
        <v>#DIV/0!</v>
      </c>
      <c r="AH22" s="222" t="e">
        <f t="shared" si="14"/>
        <v>#DIV/0!</v>
      </c>
      <c r="AI22" s="222" t="e">
        <f t="shared" si="15"/>
        <v>#DIV/0!</v>
      </c>
      <c r="AJ22" s="222" t="e">
        <f t="shared" si="16"/>
        <v>#DIV/0!</v>
      </c>
      <c r="AK22" s="235" t="e">
        <f t="shared" si="17"/>
        <v>#DIV/0!</v>
      </c>
      <c r="AL22" s="222" t="e">
        <f t="shared" si="18"/>
        <v>#DIV/0!</v>
      </c>
      <c r="AM22" s="222" t="e">
        <f t="shared" si="19"/>
        <v>#DIV/0!</v>
      </c>
      <c r="AN22" s="222" t="e">
        <f t="shared" si="20"/>
        <v>#DIV/0!</v>
      </c>
      <c r="AO22" s="236" t="e">
        <f t="shared" si="21"/>
        <v>#DIV/0!</v>
      </c>
      <c r="AP22" s="222" t="e">
        <f t="shared" si="22"/>
        <v>#DIV/0!</v>
      </c>
    </row>
    <row r="23" spans="1:42" s="90" customFormat="1" ht="30" customHeight="1">
      <c r="A23" s="100" t="s">
        <v>51</v>
      </c>
      <c r="B23" s="111" t="s">
        <v>19</v>
      </c>
      <c r="C23" s="125">
        <f t="shared" si="3"/>
        <v>12607</v>
      </c>
      <c r="D23" s="139">
        <f t="shared" ref="D23:J23" si="23">D24+D25</f>
        <v>11073</v>
      </c>
      <c r="E23" s="150">
        <f t="shared" si="23"/>
        <v>8197</v>
      </c>
      <c r="F23" s="160">
        <f t="shared" si="23"/>
        <v>2876</v>
      </c>
      <c r="G23" s="139">
        <f t="shared" si="23"/>
        <v>707</v>
      </c>
      <c r="H23" s="150">
        <f t="shared" si="23"/>
        <v>673</v>
      </c>
      <c r="I23" s="160">
        <f t="shared" si="23"/>
        <v>34</v>
      </c>
      <c r="J23" s="125">
        <f t="shared" si="23"/>
        <v>827</v>
      </c>
      <c r="K23" s="181">
        <v>1142</v>
      </c>
      <c r="L23" s="188">
        <f t="shared" si="0"/>
        <v>13749</v>
      </c>
      <c r="M23" s="198">
        <f>D23+G23</f>
        <v>11780</v>
      </c>
      <c r="N23" s="204">
        <f t="shared" si="1"/>
        <v>0.8567895846970689</v>
      </c>
      <c r="O23" s="204">
        <f>D23/M23</f>
        <v>0.93998302207130735</v>
      </c>
      <c r="P23" s="204">
        <f>E23/D23</f>
        <v>0.74026912309220627</v>
      </c>
      <c r="Q23" s="204">
        <f>F23/C23</f>
        <v>0.22812723090346632</v>
      </c>
      <c r="R23" s="204">
        <f>G23/M23</f>
        <v>6.0016977928692698e-002</v>
      </c>
      <c r="S23" s="204">
        <f>H23/G23</f>
        <v>0.95190947666195191</v>
      </c>
      <c r="T23" s="204">
        <f>I23/G23</f>
        <v>4.8090523338048093e-002</v>
      </c>
      <c r="U23" s="198">
        <f>J23+K23</f>
        <v>1969</v>
      </c>
      <c r="V23" s="204">
        <f t="shared" si="2"/>
        <v>0.14321041530293113</v>
      </c>
      <c r="W23" s="204">
        <f>J23/U23</f>
        <v>0.42001015744032505</v>
      </c>
      <c r="X23" s="204">
        <f>K23/U23</f>
        <v>0.57998984255967501</v>
      </c>
      <c r="Y23" s="222">
        <v>54210</v>
      </c>
      <c r="Z23" s="222">
        <v>17749</v>
      </c>
      <c r="AA23" s="222">
        <f t="shared" si="7"/>
        <v>254</v>
      </c>
      <c r="AB23" s="222">
        <f t="shared" si="8"/>
        <v>775</v>
      </c>
      <c r="AC23" s="222">
        <f t="shared" si="9"/>
        <v>695</v>
      </c>
      <c r="AD23" s="222">
        <f t="shared" si="10"/>
        <v>2122</v>
      </c>
      <c r="AE23" s="222">
        <f t="shared" si="11"/>
        <v>151</v>
      </c>
      <c r="AF23" s="222">
        <f t="shared" si="12"/>
        <v>462</v>
      </c>
      <c r="AG23" s="234">
        <f t="shared" si="13"/>
        <v>414</v>
      </c>
      <c r="AH23" s="222">
        <f t="shared" si="14"/>
        <v>1265</v>
      </c>
      <c r="AI23" s="222">
        <f t="shared" si="15"/>
        <v>13</v>
      </c>
      <c r="AJ23" s="222">
        <f t="shared" si="16"/>
        <v>40</v>
      </c>
      <c r="AK23" s="235">
        <f t="shared" si="17"/>
        <v>36</v>
      </c>
      <c r="AL23" s="222">
        <f t="shared" si="18"/>
        <v>109</v>
      </c>
      <c r="AM23" s="222">
        <f t="shared" si="19"/>
        <v>15</v>
      </c>
      <c r="AN23" s="222">
        <f t="shared" si="20"/>
        <v>47</v>
      </c>
      <c r="AO23" s="236">
        <f t="shared" si="21"/>
        <v>42</v>
      </c>
      <c r="AP23" s="222">
        <f t="shared" si="22"/>
        <v>128</v>
      </c>
    </row>
    <row r="24" spans="1:42" s="90" customFormat="1" ht="30" customHeight="1">
      <c r="A24" s="101"/>
      <c r="B24" s="112" t="s">
        <v>33</v>
      </c>
      <c r="C24" s="128">
        <f t="shared" si="3"/>
        <v>5567</v>
      </c>
      <c r="D24" s="142">
        <f>E24+F24</f>
        <v>4910</v>
      </c>
      <c r="E24" s="153">
        <v>3740</v>
      </c>
      <c r="F24" s="163">
        <v>1170</v>
      </c>
      <c r="G24" s="142">
        <f>H24+I24</f>
        <v>367</v>
      </c>
      <c r="H24" s="153">
        <v>346</v>
      </c>
      <c r="I24" s="163">
        <v>21</v>
      </c>
      <c r="J24" s="128">
        <v>290</v>
      </c>
      <c r="K24" s="184"/>
      <c r="L24" s="188">
        <f t="shared" si="0"/>
        <v>5567</v>
      </c>
      <c r="M24" s="200"/>
      <c r="N24" s="204">
        <f t="shared" si="1"/>
        <v>0</v>
      </c>
      <c r="O24" s="200"/>
      <c r="P24" s="200"/>
      <c r="Q24" s="200"/>
      <c r="R24" s="200"/>
      <c r="S24" s="200"/>
      <c r="T24" s="200"/>
      <c r="U24" s="200"/>
      <c r="V24" s="204">
        <f t="shared" si="2"/>
        <v>0</v>
      </c>
      <c r="W24" s="200"/>
      <c r="X24" s="200"/>
      <c r="Y24" s="222"/>
      <c r="Z24" s="222"/>
      <c r="AA24" s="222" t="e">
        <f t="shared" si="7"/>
        <v>#DIV/0!</v>
      </c>
      <c r="AB24" s="222" t="e">
        <f t="shared" si="8"/>
        <v>#DIV/0!</v>
      </c>
      <c r="AC24" s="222" t="e">
        <f t="shared" si="9"/>
        <v>#DIV/0!</v>
      </c>
      <c r="AD24" s="222" t="e">
        <f t="shared" si="10"/>
        <v>#DIV/0!</v>
      </c>
      <c r="AE24" s="222" t="e">
        <f t="shared" si="11"/>
        <v>#DIV/0!</v>
      </c>
      <c r="AF24" s="222" t="e">
        <f t="shared" si="12"/>
        <v>#DIV/0!</v>
      </c>
      <c r="AG24" s="234" t="e">
        <f t="shared" si="13"/>
        <v>#DIV/0!</v>
      </c>
      <c r="AH24" s="222" t="e">
        <f t="shared" si="14"/>
        <v>#DIV/0!</v>
      </c>
      <c r="AI24" s="222" t="e">
        <f t="shared" si="15"/>
        <v>#DIV/0!</v>
      </c>
      <c r="AJ24" s="222" t="e">
        <f t="shared" si="16"/>
        <v>#DIV/0!</v>
      </c>
      <c r="AK24" s="235" t="e">
        <f t="shared" si="17"/>
        <v>#DIV/0!</v>
      </c>
      <c r="AL24" s="222" t="e">
        <f t="shared" si="18"/>
        <v>#DIV/0!</v>
      </c>
      <c r="AM24" s="222" t="e">
        <f t="shared" si="19"/>
        <v>#DIV/0!</v>
      </c>
      <c r="AN24" s="222" t="e">
        <f t="shared" si="20"/>
        <v>#DIV/0!</v>
      </c>
      <c r="AO24" s="236" t="e">
        <f t="shared" si="21"/>
        <v>#DIV/0!</v>
      </c>
      <c r="AP24" s="222" t="e">
        <f t="shared" si="22"/>
        <v>#DIV/0!</v>
      </c>
    </row>
    <row r="25" spans="1:42" s="90" customFormat="1" ht="30" customHeight="1">
      <c r="A25" s="102"/>
      <c r="B25" s="113" t="s">
        <v>36</v>
      </c>
      <c r="C25" s="129">
        <f t="shared" si="3"/>
        <v>7040</v>
      </c>
      <c r="D25" s="143">
        <f>E25+F25</f>
        <v>6163</v>
      </c>
      <c r="E25" s="154">
        <v>4457</v>
      </c>
      <c r="F25" s="164">
        <v>1706</v>
      </c>
      <c r="G25" s="143">
        <f>H25+I25</f>
        <v>340</v>
      </c>
      <c r="H25" s="154">
        <v>327</v>
      </c>
      <c r="I25" s="164">
        <v>13</v>
      </c>
      <c r="J25" s="129">
        <v>537</v>
      </c>
      <c r="K25" s="185"/>
      <c r="L25" s="188">
        <f t="shared" si="0"/>
        <v>7040</v>
      </c>
      <c r="M25" s="200"/>
      <c r="N25" s="204">
        <f t="shared" si="1"/>
        <v>0</v>
      </c>
      <c r="O25" s="200"/>
      <c r="P25" s="200"/>
      <c r="Q25" s="200"/>
      <c r="R25" s="200"/>
      <c r="S25" s="200"/>
      <c r="T25" s="200"/>
      <c r="U25" s="200"/>
      <c r="V25" s="204">
        <f t="shared" si="2"/>
        <v>0</v>
      </c>
      <c r="W25" s="200"/>
      <c r="X25" s="200"/>
      <c r="Y25" s="222"/>
      <c r="Z25" s="222"/>
      <c r="AA25" s="222" t="e">
        <f t="shared" si="7"/>
        <v>#DIV/0!</v>
      </c>
      <c r="AB25" s="222" t="e">
        <f t="shared" si="8"/>
        <v>#DIV/0!</v>
      </c>
      <c r="AC25" s="222" t="e">
        <f t="shared" si="9"/>
        <v>#DIV/0!</v>
      </c>
      <c r="AD25" s="222" t="e">
        <f t="shared" si="10"/>
        <v>#DIV/0!</v>
      </c>
      <c r="AE25" s="222" t="e">
        <f t="shared" si="11"/>
        <v>#DIV/0!</v>
      </c>
      <c r="AF25" s="222" t="e">
        <f t="shared" si="12"/>
        <v>#DIV/0!</v>
      </c>
      <c r="AG25" s="234" t="e">
        <f t="shared" si="13"/>
        <v>#DIV/0!</v>
      </c>
      <c r="AH25" s="222" t="e">
        <f t="shared" si="14"/>
        <v>#DIV/0!</v>
      </c>
      <c r="AI25" s="222" t="e">
        <f t="shared" si="15"/>
        <v>#DIV/0!</v>
      </c>
      <c r="AJ25" s="222" t="e">
        <f t="shared" si="16"/>
        <v>#DIV/0!</v>
      </c>
      <c r="AK25" s="235" t="e">
        <f t="shared" si="17"/>
        <v>#DIV/0!</v>
      </c>
      <c r="AL25" s="222" t="e">
        <f t="shared" si="18"/>
        <v>#DIV/0!</v>
      </c>
      <c r="AM25" s="222" t="e">
        <f t="shared" si="19"/>
        <v>#DIV/0!</v>
      </c>
      <c r="AN25" s="222" t="e">
        <f t="shared" si="20"/>
        <v>#DIV/0!</v>
      </c>
      <c r="AO25" s="236" t="e">
        <f t="shared" si="21"/>
        <v>#DIV/0!</v>
      </c>
      <c r="AP25" s="222" t="e">
        <f t="shared" si="22"/>
        <v>#DIV/0!</v>
      </c>
    </row>
    <row r="26" spans="1:42" s="90" customFormat="1" ht="30" customHeight="1">
      <c r="A26" s="100" t="s">
        <v>53</v>
      </c>
      <c r="B26" s="111" t="s">
        <v>19</v>
      </c>
      <c r="C26" s="125">
        <f t="shared" si="3"/>
        <v>12520.458999999999</v>
      </c>
      <c r="D26" s="139">
        <f>D27+D28</f>
        <v>11107.55</v>
      </c>
      <c r="E26" s="150">
        <f>SUM(E27:E28)</f>
        <v>8256.66</v>
      </c>
      <c r="F26" s="160">
        <f>F27+F28</f>
        <v>2850.89</v>
      </c>
      <c r="G26" s="139">
        <f>G27+G28</f>
        <v>667.26</v>
      </c>
      <c r="H26" s="150">
        <f>H27+H28</f>
        <v>640.04999999999995</v>
      </c>
      <c r="I26" s="160">
        <f>I27+I28</f>
        <v>27.21</v>
      </c>
      <c r="J26" s="125">
        <f>J27+J28</f>
        <v>745.649</v>
      </c>
      <c r="K26" s="181">
        <v>999</v>
      </c>
      <c r="L26" s="188">
        <f t="shared" si="0"/>
        <v>13519.458999999999</v>
      </c>
      <c r="M26" s="198">
        <f>D26+G26</f>
        <v>11774.81</v>
      </c>
      <c r="N26" s="204">
        <f t="shared" si="1"/>
        <v>0.87095275040221654</v>
      </c>
      <c r="O26" s="204">
        <f>D26/M26</f>
        <v>0.9433315696813791</v>
      </c>
      <c r="P26" s="204">
        <f>E26/D26</f>
        <v>0.74333763971352818</v>
      </c>
      <c r="Q26" s="204">
        <f>F26/C26</f>
        <v>0.22769852127625673</v>
      </c>
      <c r="R26" s="204">
        <f>G26/M26</f>
        <v>5.6668430318620851e-002</v>
      </c>
      <c r="S26" s="204">
        <f>H26/G26</f>
        <v>0.95922129304918613</v>
      </c>
      <c r="T26" s="204">
        <f>I26/G26</f>
        <v>4.077870695081378e-002</v>
      </c>
      <c r="U26" s="198">
        <f>J26+K26</f>
        <v>1744.6489999999999</v>
      </c>
      <c r="V26" s="204">
        <f t="shared" si="2"/>
        <v>0.12904724959778346</v>
      </c>
      <c r="W26" s="204">
        <f>J26/U26</f>
        <v>0.42739198543661222</v>
      </c>
      <c r="X26" s="204">
        <f>K26/U26</f>
        <v>0.57260801456338783</v>
      </c>
      <c r="Y26" s="222">
        <v>53582</v>
      </c>
      <c r="Z26" s="222">
        <v>17774</v>
      </c>
      <c r="AA26" s="222">
        <f t="shared" si="7"/>
        <v>252</v>
      </c>
      <c r="AB26" s="222">
        <f t="shared" si="8"/>
        <v>761</v>
      </c>
      <c r="AC26" s="222">
        <f t="shared" si="9"/>
        <v>691</v>
      </c>
      <c r="AD26" s="222">
        <f t="shared" si="10"/>
        <v>2084</v>
      </c>
      <c r="AE26" s="222">
        <f t="shared" si="11"/>
        <v>154</v>
      </c>
      <c r="AF26" s="222">
        <f t="shared" si="12"/>
        <v>465</v>
      </c>
      <c r="AG26" s="234">
        <f t="shared" si="13"/>
        <v>422</v>
      </c>
      <c r="AH26" s="222">
        <f t="shared" si="14"/>
        <v>1273</v>
      </c>
      <c r="AI26" s="222">
        <f t="shared" si="15"/>
        <v>12</v>
      </c>
      <c r="AJ26" s="222">
        <f t="shared" si="16"/>
        <v>38</v>
      </c>
      <c r="AK26" s="235">
        <f t="shared" si="17"/>
        <v>34</v>
      </c>
      <c r="AL26" s="222">
        <f t="shared" si="18"/>
        <v>103</v>
      </c>
      <c r="AM26" s="222">
        <f t="shared" si="19"/>
        <v>14</v>
      </c>
      <c r="AN26" s="222">
        <f t="shared" si="20"/>
        <v>42</v>
      </c>
      <c r="AO26" s="236">
        <f t="shared" si="21"/>
        <v>38</v>
      </c>
      <c r="AP26" s="222">
        <f t="shared" si="22"/>
        <v>115</v>
      </c>
    </row>
    <row r="27" spans="1:42" s="90" customFormat="1" ht="30" customHeight="1">
      <c r="A27" s="101"/>
      <c r="B27" s="112" t="s">
        <v>33</v>
      </c>
      <c r="C27" s="128">
        <f t="shared" si="3"/>
        <v>5539.0389999999998</v>
      </c>
      <c r="D27" s="142">
        <f>E27+F27</f>
        <v>4908.17</v>
      </c>
      <c r="E27" s="153">
        <v>3748.32</v>
      </c>
      <c r="F27" s="163">
        <v>1159.8499999999999</v>
      </c>
      <c r="G27" s="142">
        <f>H27+I27</f>
        <v>369.67</v>
      </c>
      <c r="H27" s="153">
        <v>351.61</v>
      </c>
      <c r="I27" s="163">
        <v>18.059999999999999</v>
      </c>
      <c r="J27" s="128">
        <v>261.19900000000001</v>
      </c>
      <c r="K27" s="184"/>
      <c r="L27" s="188">
        <f t="shared" si="0"/>
        <v>5539.0389999999998</v>
      </c>
      <c r="M27" s="200"/>
      <c r="N27" s="204">
        <f t="shared" si="1"/>
        <v>0</v>
      </c>
      <c r="O27" s="200"/>
      <c r="P27" s="200"/>
      <c r="Q27" s="200"/>
      <c r="R27" s="200"/>
      <c r="S27" s="200"/>
      <c r="T27" s="200"/>
      <c r="U27" s="200"/>
      <c r="V27" s="204">
        <f t="shared" si="2"/>
        <v>0</v>
      </c>
      <c r="W27" s="200"/>
      <c r="X27" s="200"/>
      <c r="Y27" s="222"/>
      <c r="Z27" s="222"/>
      <c r="AA27" s="222" t="e">
        <f t="shared" si="7"/>
        <v>#DIV/0!</v>
      </c>
      <c r="AB27" s="222" t="e">
        <f t="shared" si="8"/>
        <v>#DIV/0!</v>
      </c>
      <c r="AC27" s="222" t="e">
        <f t="shared" si="9"/>
        <v>#DIV/0!</v>
      </c>
      <c r="AD27" s="222" t="e">
        <f t="shared" si="10"/>
        <v>#DIV/0!</v>
      </c>
      <c r="AE27" s="222" t="e">
        <f t="shared" si="11"/>
        <v>#DIV/0!</v>
      </c>
      <c r="AF27" s="222" t="e">
        <f t="shared" si="12"/>
        <v>#DIV/0!</v>
      </c>
      <c r="AG27" s="234" t="e">
        <f t="shared" si="13"/>
        <v>#DIV/0!</v>
      </c>
      <c r="AH27" s="222" t="e">
        <f t="shared" si="14"/>
        <v>#DIV/0!</v>
      </c>
      <c r="AI27" s="222" t="e">
        <f t="shared" si="15"/>
        <v>#DIV/0!</v>
      </c>
      <c r="AJ27" s="222" t="e">
        <f t="shared" si="16"/>
        <v>#DIV/0!</v>
      </c>
      <c r="AK27" s="235" t="e">
        <f t="shared" si="17"/>
        <v>#DIV/0!</v>
      </c>
      <c r="AL27" s="222" t="e">
        <f t="shared" si="18"/>
        <v>#DIV/0!</v>
      </c>
      <c r="AM27" s="222" t="e">
        <f t="shared" si="19"/>
        <v>#DIV/0!</v>
      </c>
      <c r="AN27" s="222" t="e">
        <f t="shared" si="20"/>
        <v>#DIV/0!</v>
      </c>
      <c r="AO27" s="236" t="e">
        <f t="shared" si="21"/>
        <v>#DIV/0!</v>
      </c>
      <c r="AP27" s="222" t="e">
        <f t="shared" si="22"/>
        <v>#DIV/0!</v>
      </c>
    </row>
    <row r="28" spans="1:42" s="90" customFormat="1" ht="30" customHeight="1">
      <c r="A28" s="102"/>
      <c r="B28" s="113" t="s">
        <v>36</v>
      </c>
      <c r="C28" s="129">
        <f t="shared" si="3"/>
        <v>6981.42</v>
      </c>
      <c r="D28" s="143">
        <f>E28+F28</f>
        <v>6199.38</v>
      </c>
      <c r="E28" s="154">
        <v>4508.34</v>
      </c>
      <c r="F28" s="164">
        <v>1691.04</v>
      </c>
      <c r="G28" s="143">
        <f>H28+I28</f>
        <v>297.58999999999997</v>
      </c>
      <c r="H28" s="154">
        <v>288.44</v>
      </c>
      <c r="I28" s="164">
        <v>9.15</v>
      </c>
      <c r="J28" s="129">
        <v>484.45</v>
      </c>
      <c r="K28" s="185"/>
      <c r="L28" s="188">
        <f t="shared" si="0"/>
        <v>6981.42</v>
      </c>
      <c r="M28" s="200"/>
      <c r="N28" s="204">
        <f t="shared" si="1"/>
        <v>0</v>
      </c>
      <c r="O28" s="200"/>
      <c r="P28" s="200"/>
      <c r="Q28" s="200"/>
      <c r="R28" s="200"/>
      <c r="S28" s="200"/>
      <c r="T28" s="200"/>
      <c r="U28" s="200"/>
      <c r="V28" s="204">
        <f t="shared" si="2"/>
        <v>0</v>
      </c>
      <c r="W28" s="200"/>
      <c r="X28" s="200"/>
      <c r="Y28" s="222"/>
      <c r="Z28" s="222"/>
      <c r="AA28" s="222" t="e">
        <f t="shared" si="7"/>
        <v>#DIV/0!</v>
      </c>
      <c r="AB28" s="222" t="e">
        <f t="shared" si="8"/>
        <v>#DIV/0!</v>
      </c>
      <c r="AC28" s="222" t="e">
        <f t="shared" si="9"/>
        <v>#DIV/0!</v>
      </c>
      <c r="AD28" s="222" t="e">
        <f t="shared" si="10"/>
        <v>#DIV/0!</v>
      </c>
      <c r="AE28" s="222" t="e">
        <f t="shared" si="11"/>
        <v>#DIV/0!</v>
      </c>
      <c r="AF28" s="222" t="e">
        <f t="shared" si="12"/>
        <v>#DIV/0!</v>
      </c>
      <c r="AG28" s="234" t="e">
        <f t="shared" si="13"/>
        <v>#DIV/0!</v>
      </c>
      <c r="AH28" s="222" t="e">
        <f t="shared" si="14"/>
        <v>#DIV/0!</v>
      </c>
      <c r="AI28" s="222" t="e">
        <f t="shared" si="15"/>
        <v>#DIV/0!</v>
      </c>
      <c r="AJ28" s="222" t="e">
        <f t="shared" si="16"/>
        <v>#DIV/0!</v>
      </c>
      <c r="AK28" s="235" t="e">
        <f t="shared" si="17"/>
        <v>#DIV/0!</v>
      </c>
      <c r="AL28" s="222" t="e">
        <f t="shared" si="18"/>
        <v>#DIV/0!</v>
      </c>
      <c r="AM28" s="222" t="e">
        <f t="shared" si="19"/>
        <v>#DIV/0!</v>
      </c>
      <c r="AN28" s="222" t="e">
        <f t="shared" si="20"/>
        <v>#DIV/0!</v>
      </c>
      <c r="AO28" s="236" t="e">
        <f t="shared" si="21"/>
        <v>#DIV/0!</v>
      </c>
      <c r="AP28" s="222" t="e">
        <f t="shared" si="22"/>
        <v>#DIV/0!</v>
      </c>
    </row>
    <row r="29" spans="1:42" s="90" customFormat="1" ht="30" customHeight="1">
      <c r="A29" s="100" t="s">
        <v>55</v>
      </c>
      <c r="B29" s="111" t="s">
        <v>19</v>
      </c>
      <c r="C29" s="125">
        <f t="shared" si="3"/>
        <v>12468</v>
      </c>
      <c r="D29" s="139">
        <f>D30+D31</f>
        <v>11013</v>
      </c>
      <c r="E29" s="150">
        <f>SUM(E30:E31)</f>
        <v>8330</v>
      </c>
      <c r="F29" s="160">
        <f>F30+F31</f>
        <v>2683</v>
      </c>
      <c r="G29" s="139">
        <f>G30+G31</f>
        <v>713</v>
      </c>
      <c r="H29" s="150">
        <f>H30+H31</f>
        <v>679</v>
      </c>
      <c r="I29" s="160">
        <f>I30+I31</f>
        <v>34</v>
      </c>
      <c r="J29" s="125">
        <f>J30+J31</f>
        <v>742</v>
      </c>
      <c r="K29" s="181">
        <v>983</v>
      </c>
      <c r="L29" s="188">
        <f t="shared" si="0"/>
        <v>13451</v>
      </c>
      <c r="M29" s="198">
        <f>D29+G29</f>
        <v>11726</v>
      </c>
      <c r="N29" s="204">
        <f t="shared" si="1"/>
        <v>0.8717567467102818</v>
      </c>
      <c r="O29" s="204">
        <f>D29/M29</f>
        <v>0.93919495139007336</v>
      </c>
      <c r="P29" s="204">
        <f>E29/D29</f>
        <v>0.75637882502497045</v>
      </c>
      <c r="Q29" s="204">
        <f>F29/C29</f>
        <v>0.21519088867500802</v>
      </c>
      <c r="R29" s="204">
        <f>G29/M29</f>
        <v>6.0805048609926658e-002</v>
      </c>
      <c r="S29" s="204">
        <f>H29/G29</f>
        <v>0.95231416549789616</v>
      </c>
      <c r="T29" s="204">
        <f>I29/G29</f>
        <v>4.7685834502103785e-002</v>
      </c>
      <c r="U29" s="198">
        <f>J29+K29</f>
        <v>1725</v>
      </c>
      <c r="V29" s="204">
        <f t="shared" si="2"/>
        <v>0.12824325328971822</v>
      </c>
      <c r="W29" s="204">
        <f>J29/U29</f>
        <v>0.4301449275362319</v>
      </c>
      <c r="X29" s="204">
        <f>K29/U29</f>
        <v>0.5698550724637681</v>
      </c>
      <c r="Y29" s="222">
        <v>52945</v>
      </c>
      <c r="Z29" s="222">
        <v>17760</v>
      </c>
      <c r="AA29" s="222">
        <f t="shared" si="7"/>
        <v>254</v>
      </c>
      <c r="AB29" s="222">
        <f t="shared" si="8"/>
        <v>757</v>
      </c>
      <c r="AC29" s="222">
        <f t="shared" si="9"/>
        <v>696</v>
      </c>
      <c r="AD29" s="222">
        <f t="shared" si="10"/>
        <v>2075</v>
      </c>
      <c r="AE29" s="222">
        <f t="shared" si="11"/>
        <v>157</v>
      </c>
      <c r="AF29" s="222">
        <f t="shared" si="12"/>
        <v>469</v>
      </c>
      <c r="AG29" s="234">
        <f t="shared" si="13"/>
        <v>431</v>
      </c>
      <c r="AH29" s="222">
        <f t="shared" si="14"/>
        <v>1285</v>
      </c>
      <c r="AI29" s="222">
        <f t="shared" si="15"/>
        <v>13</v>
      </c>
      <c r="AJ29" s="222">
        <f t="shared" si="16"/>
        <v>40</v>
      </c>
      <c r="AK29" s="235">
        <f t="shared" si="17"/>
        <v>37</v>
      </c>
      <c r="AL29" s="222">
        <f t="shared" si="18"/>
        <v>110</v>
      </c>
      <c r="AM29" s="222">
        <f t="shared" si="19"/>
        <v>14</v>
      </c>
      <c r="AN29" s="222">
        <f t="shared" si="20"/>
        <v>42</v>
      </c>
      <c r="AO29" s="236">
        <f t="shared" si="21"/>
        <v>38</v>
      </c>
      <c r="AP29" s="222">
        <f t="shared" si="22"/>
        <v>114</v>
      </c>
    </row>
    <row r="30" spans="1:42" s="90" customFormat="1" ht="30" customHeight="1">
      <c r="A30" s="101"/>
      <c r="B30" s="112" t="s">
        <v>33</v>
      </c>
      <c r="C30" s="128">
        <f t="shared" si="3"/>
        <v>5644</v>
      </c>
      <c r="D30" s="142">
        <f>E30+F30</f>
        <v>4972</v>
      </c>
      <c r="E30" s="153">
        <v>3804</v>
      </c>
      <c r="F30" s="163">
        <v>1168</v>
      </c>
      <c r="G30" s="142">
        <f>H30+I30</f>
        <v>401</v>
      </c>
      <c r="H30" s="153">
        <v>380</v>
      </c>
      <c r="I30" s="163">
        <v>21</v>
      </c>
      <c r="J30" s="128">
        <v>271</v>
      </c>
      <c r="K30" s="186"/>
      <c r="L30" s="188">
        <f t="shared" si="0"/>
        <v>5644</v>
      </c>
      <c r="M30" s="200"/>
      <c r="N30" s="204">
        <f t="shared" si="1"/>
        <v>0</v>
      </c>
      <c r="O30" s="200"/>
      <c r="P30" s="200"/>
      <c r="Q30" s="200"/>
      <c r="R30" s="200"/>
      <c r="S30" s="200"/>
      <c r="T30" s="200"/>
      <c r="U30" s="200"/>
      <c r="V30" s="204">
        <f t="shared" si="2"/>
        <v>0</v>
      </c>
      <c r="W30" s="200"/>
      <c r="X30" s="200"/>
      <c r="Y30" s="222"/>
      <c r="Z30" s="222"/>
      <c r="AA30" s="222" t="e">
        <f t="shared" si="7"/>
        <v>#DIV/0!</v>
      </c>
      <c r="AB30" s="222" t="e">
        <f t="shared" si="8"/>
        <v>#DIV/0!</v>
      </c>
      <c r="AC30" s="222" t="e">
        <f t="shared" si="9"/>
        <v>#DIV/0!</v>
      </c>
      <c r="AD30" s="222" t="e">
        <f t="shared" si="10"/>
        <v>#DIV/0!</v>
      </c>
      <c r="AE30" s="222" t="e">
        <f t="shared" si="11"/>
        <v>#DIV/0!</v>
      </c>
      <c r="AF30" s="222" t="e">
        <f t="shared" si="12"/>
        <v>#DIV/0!</v>
      </c>
      <c r="AG30" s="234" t="e">
        <f t="shared" si="13"/>
        <v>#DIV/0!</v>
      </c>
      <c r="AH30" s="222" t="e">
        <f t="shared" si="14"/>
        <v>#DIV/0!</v>
      </c>
      <c r="AI30" s="222" t="e">
        <f t="shared" si="15"/>
        <v>#DIV/0!</v>
      </c>
      <c r="AJ30" s="222" t="e">
        <f t="shared" si="16"/>
        <v>#DIV/0!</v>
      </c>
      <c r="AK30" s="235" t="e">
        <f t="shared" si="17"/>
        <v>#DIV/0!</v>
      </c>
      <c r="AL30" s="222" t="e">
        <f t="shared" si="18"/>
        <v>#DIV/0!</v>
      </c>
      <c r="AM30" s="222" t="e">
        <f t="shared" si="19"/>
        <v>#DIV/0!</v>
      </c>
      <c r="AN30" s="222" t="e">
        <f t="shared" si="20"/>
        <v>#DIV/0!</v>
      </c>
      <c r="AO30" s="236" t="e">
        <f t="shared" si="21"/>
        <v>#DIV/0!</v>
      </c>
      <c r="AP30" s="222" t="e">
        <f t="shared" si="22"/>
        <v>#DIV/0!</v>
      </c>
    </row>
    <row r="31" spans="1:42" s="90" customFormat="1" ht="30" customHeight="1">
      <c r="A31" s="102"/>
      <c r="B31" s="113" t="s">
        <v>36</v>
      </c>
      <c r="C31" s="129">
        <f t="shared" si="3"/>
        <v>6824</v>
      </c>
      <c r="D31" s="143">
        <f>E31+F31</f>
        <v>6041</v>
      </c>
      <c r="E31" s="154">
        <v>4526</v>
      </c>
      <c r="F31" s="164">
        <v>1515</v>
      </c>
      <c r="G31" s="143">
        <f>H31+I31</f>
        <v>312</v>
      </c>
      <c r="H31" s="154">
        <v>299</v>
      </c>
      <c r="I31" s="164">
        <v>13</v>
      </c>
      <c r="J31" s="129">
        <v>471</v>
      </c>
      <c r="K31" s="187"/>
      <c r="L31" s="188">
        <f t="shared" si="0"/>
        <v>6824</v>
      </c>
      <c r="M31" s="200"/>
      <c r="N31" s="204">
        <f t="shared" si="1"/>
        <v>0</v>
      </c>
      <c r="O31" s="200"/>
      <c r="P31" s="200"/>
      <c r="Q31" s="200"/>
      <c r="R31" s="200"/>
      <c r="S31" s="200"/>
      <c r="T31" s="200"/>
      <c r="U31" s="200"/>
      <c r="V31" s="204">
        <f t="shared" si="2"/>
        <v>0</v>
      </c>
      <c r="W31" s="200"/>
      <c r="X31" s="200"/>
      <c r="Y31" s="222"/>
      <c r="Z31" s="222"/>
      <c r="AA31" s="222" t="e">
        <f t="shared" si="7"/>
        <v>#DIV/0!</v>
      </c>
      <c r="AB31" s="222" t="e">
        <f t="shared" si="8"/>
        <v>#DIV/0!</v>
      </c>
      <c r="AC31" s="222" t="e">
        <f t="shared" si="9"/>
        <v>#DIV/0!</v>
      </c>
      <c r="AD31" s="222" t="e">
        <f t="shared" si="10"/>
        <v>#DIV/0!</v>
      </c>
      <c r="AE31" s="222" t="e">
        <f t="shared" si="11"/>
        <v>#DIV/0!</v>
      </c>
      <c r="AF31" s="222" t="e">
        <f t="shared" si="12"/>
        <v>#DIV/0!</v>
      </c>
      <c r="AG31" s="234" t="e">
        <f t="shared" si="13"/>
        <v>#DIV/0!</v>
      </c>
      <c r="AH31" s="222" t="e">
        <f t="shared" si="14"/>
        <v>#DIV/0!</v>
      </c>
      <c r="AI31" s="222" t="e">
        <f t="shared" si="15"/>
        <v>#DIV/0!</v>
      </c>
      <c r="AJ31" s="222" t="e">
        <f t="shared" si="16"/>
        <v>#DIV/0!</v>
      </c>
      <c r="AK31" s="235" t="e">
        <f t="shared" si="17"/>
        <v>#DIV/0!</v>
      </c>
      <c r="AL31" s="222" t="e">
        <f t="shared" si="18"/>
        <v>#DIV/0!</v>
      </c>
      <c r="AM31" s="222" t="e">
        <f t="shared" si="19"/>
        <v>#DIV/0!</v>
      </c>
      <c r="AN31" s="222" t="e">
        <f t="shared" si="20"/>
        <v>#DIV/0!</v>
      </c>
      <c r="AO31" s="236" t="e">
        <f t="shared" si="21"/>
        <v>#DIV/0!</v>
      </c>
      <c r="AP31" s="222" t="e">
        <f t="shared" si="22"/>
        <v>#DIV/0!</v>
      </c>
    </row>
    <row r="32" spans="1:42" s="90" customFormat="1" ht="30" customHeight="1">
      <c r="A32" s="103" t="s">
        <v>31</v>
      </c>
      <c r="B32" s="114" t="s">
        <v>19</v>
      </c>
      <c r="C32" s="130">
        <f t="shared" si="3"/>
        <v>12339</v>
      </c>
      <c r="D32" s="144">
        <f>D33+D34</f>
        <v>10889</v>
      </c>
      <c r="E32" s="155">
        <f>SUM(E33:E34)</f>
        <v>7628</v>
      </c>
      <c r="F32" s="165">
        <f>F33+F34</f>
        <v>3261</v>
      </c>
      <c r="G32" s="144">
        <f>G33+G34</f>
        <v>754</v>
      </c>
      <c r="H32" s="155">
        <f>H33+H34</f>
        <v>720</v>
      </c>
      <c r="I32" s="165">
        <f>I33+I34</f>
        <v>34</v>
      </c>
      <c r="J32" s="130">
        <f>J33+J34</f>
        <v>696</v>
      </c>
      <c r="K32" s="188">
        <v>914</v>
      </c>
      <c r="L32" s="188">
        <f t="shared" si="0"/>
        <v>13253</v>
      </c>
      <c r="M32" s="198">
        <f>D32+G32</f>
        <v>11643</v>
      </c>
      <c r="N32" s="204">
        <f t="shared" si="1"/>
        <v>0.87851807138006488</v>
      </c>
      <c r="O32" s="204">
        <f>D32/M32</f>
        <v>0.93524005840419133</v>
      </c>
      <c r="P32" s="204">
        <f>E32/D32</f>
        <v>0.70052346404628529</v>
      </c>
      <c r="Q32" s="204">
        <f>F32/C32</f>
        <v>0.26428397763189887</v>
      </c>
      <c r="R32" s="204">
        <f>G32/M32</f>
        <v>6.475994159580864e-002</v>
      </c>
      <c r="S32" s="204">
        <f>H32/G32</f>
        <v>0.95490716180371349</v>
      </c>
      <c r="T32" s="204">
        <f>I32/G32</f>
        <v>4.5092838196286469e-002</v>
      </c>
      <c r="U32" s="198">
        <f>J32+K32</f>
        <v>1610</v>
      </c>
      <c r="V32" s="204">
        <f t="shared" si="2"/>
        <v>0.12148192861993511</v>
      </c>
      <c r="W32" s="204">
        <f>J32/U32</f>
        <v>0.43229813664596273</v>
      </c>
      <c r="X32" s="204">
        <f>K32/U32</f>
        <v>0.56770186335403727</v>
      </c>
      <c r="Y32" s="222">
        <v>52242</v>
      </c>
      <c r="Z32" s="222">
        <v>17758</v>
      </c>
      <c r="AA32" s="222">
        <f t="shared" si="7"/>
        <v>254</v>
      </c>
      <c r="AB32" s="222">
        <f t="shared" si="8"/>
        <v>746</v>
      </c>
      <c r="AC32" s="222">
        <f t="shared" si="9"/>
        <v>695</v>
      </c>
      <c r="AD32" s="222">
        <f t="shared" si="10"/>
        <v>2045</v>
      </c>
      <c r="AE32" s="222">
        <f t="shared" si="11"/>
        <v>146</v>
      </c>
      <c r="AF32" s="222">
        <f t="shared" si="12"/>
        <v>430</v>
      </c>
      <c r="AG32" s="234">
        <f t="shared" si="13"/>
        <v>400</v>
      </c>
      <c r="AH32" s="222">
        <f t="shared" si="14"/>
        <v>1177</v>
      </c>
      <c r="AI32" s="222">
        <f t="shared" si="15"/>
        <v>14</v>
      </c>
      <c r="AJ32" s="222">
        <f t="shared" si="16"/>
        <v>42</v>
      </c>
      <c r="AK32" s="235">
        <f t="shared" si="17"/>
        <v>40</v>
      </c>
      <c r="AL32" s="222">
        <f t="shared" si="18"/>
        <v>116</v>
      </c>
      <c r="AM32" s="222">
        <f t="shared" si="19"/>
        <v>13</v>
      </c>
      <c r="AN32" s="222">
        <f t="shared" si="20"/>
        <v>39</v>
      </c>
      <c r="AO32" s="236">
        <f t="shared" si="21"/>
        <v>37</v>
      </c>
      <c r="AP32" s="222">
        <f t="shared" si="22"/>
        <v>107</v>
      </c>
    </row>
    <row r="33" spans="1:42" ht="30" customHeight="1">
      <c r="A33" s="101"/>
      <c r="B33" s="112" t="s">
        <v>33</v>
      </c>
      <c r="C33" s="128">
        <f t="shared" si="3"/>
        <v>5580</v>
      </c>
      <c r="D33" s="142">
        <f>E33+F33</f>
        <v>4875</v>
      </c>
      <c r="E33" s="153">
        <v>3456</v>
      </c>
      <c r="F33" s="163">
        <v>1419</v>
      </c>
      <c r="G33" s="142">
        <f>H33+I33</f>
        <v>448</v>
      </c>
      <c r="H33" s="153">
        <v>428</v>
      </c>
      <c r="I33" s="163">
        <v>20</v>
      </c>
      <c r="J33" s="128">
        <v>257</v>
      </c>
      <c r="K33" s="189"/>
      <c r="L33" s="188">
        <f t="shared" si="0"/>
        <v>5580</v>
      </c>
      <c r="M33" s="201"/>
      <c r="N33" s="205">
        <f t="shared" si="1"/>
        <v>0</v>
      </c>
      <c r="O33" s="208"/>
      <c r="P33" s="201"/>
      <c r="Q33" s="201"/>
      <c r="R33" s="213"/>
      <c r="S33" s="201"/>
      <c r="T33" s="215"/>
      <c r="U33" s="217"/>
      <c r="V33" s="205">
        <f t="shared" si="2"/>
        <v>0</v>
      </c>
      <c r="W33" s="208"/>
      <c r="X33" s="213"/>
      <c r="AA33" s="222" t="e">
        <f t="shared" si="7"/>
        <v>#DIV/0!</v>
      </c>
      <c r="AB33" s="222" t="e">
        <f t="shared" si="8"/>
        <v>#DIV/0!</v>
      </c>
      <c r="AC33" s="222" t="e">
        <f t="shared" si="9"/>
        <v>#DIV/0!</v>
      </c>
      <c r="AD33" s="222" t="e">
        <f t="shared" si="10"/>
        <v>#DIV/0!</v>
      </c>
      <c r="AE33" s="222" t="e">
        <f t="shared" si="11"/>
        <v>#DIV/0!</v>
      </c>
      <c r="AF33" s="222" t="e">
        <f t="shared" si="12"/>
        <v>#DIV/0!</v>
      </c>
      <c r="AG33" s="234" t="e">
        <f t="shared" si="13"/>
        <v>#DIV/0!</v>
      </c>
      <c r="AH33" s="222" t="e">
        <f t="shared" si="14"/>
        <v>#DIV/0!</v>
      </c>
      <c r="AI33" s="222" t="e">
        <f t="shared" si="15"/>
        <v>#DIV/0!</v>
      </c>
      <c r="AJ33" s="222" t="e">
        <f t="shared" si="16"/>
        <v>#DIV/0!</v>
      </c>
      <c r="AK33" s="235" t="e">
        <f t="shared" si="17"/>
        <v>#DIV/0!</v>
      </c>
      <c r="AL33" s="222" t="e">
        <f t="shared" si="18"/>
        <v>#DIV/0!</v>
      </c>
      <c r="AM33" s="222" t="e">
        <f t="shared" si="19"/>
        <v>#DIV/0!</v>
      </c>
      <c r="AN33" s="222" t="e">
        <f t="shared" si="20"/>
        <v>#DIV/0!</v>
      </c>
      <c r="AO33" s="236" t="e">
        <f t="shared" si="21"/>
        <v>#DIV/0!</v>
      </c>
      <c r="AP33" s="222" t="e">
        <f t="shared" si="22"/>
        <v>#DIV/0!</v>
      </c>
    </row>
    <row r="34" spans="1:42" ht="30" customHeight="1">
      <c r="A34" s="102"/>
      <c r="B34" s="113" t="s">
        <v>36</v>
      </c>
      <c r="C34" s="129">
        <f t="shared" si="3"/>
        <v>6759</v>
      </c>
      <c r="D34" s="143">
        <f>E34+F34</f>
        <v>6014</v>
      </c>
      <c r="E34" s="154">
        <v>4172</v>
      </c>
      <c r="F34" s="164">
        <v>1842</v>
      </c>
      <c r="G34" s="143">
        <f>H34+I34</f>
        <v>306</v>
      </c>
      <c r="H34" s="154">
        <v>292</v>
      </c>
      <c r="I34" s="164">
        <v>14</v>
      </c>
      <c r="J34" s="129">
        <v>439</v>
      </c>
      <c r="K34" s="187"/>
      <c r="L34" s="188">
        <f t="shared" si="0"/>
        <v>6759</v>
      </c>
      <c r="M34" s="201"/>
      <c r="N34" s="205">
        <f t="shared" si="1"/>
        <v>0</v>
      </c>
      <c r="O34" s="208"/>
      <c r="P34" s="201"/>
      <c r="Q34" s="201"/>
      <c r="R34" s="213"/>
      <c r="S34" s="201"/>
      <c r="T34" s="215"/>
      <c r="U34" s="217"/>
      <c r="V34" s="205">
        <f t="shared" si="2"/>
        <v>0</v>
      </c>
      <c r="W34" s="208"/>
      <c r="X34" s="213"/>
      <c r="AA34" s="222" t="e">
        <f t="shared" si="7"/>
        <v>#DIV/0!</v>
      </c>
      <c r="AB34" s="222" t="e">
        <f t="shared" si="8"/>
        <v>#DIV/0!</v>
      </c>
      <c r="AC34" s="222" t="e">
        <f t="shared" si="9"/>
        <v>#DIV/0!</v>
      </c>
      <c r="AD34" s="222" t="e">
        <f t="shared" si="10"/>
        <v>#DIV/0!</v>
      </c>
      <c r="AE34" s="222" t="e">
        <f t="shared" si="11"/>
        <v>#DIV/0!</v>
      </c>
      <c r="AF34" s="222" t="e">
        <f t="shared" si="12"/>
        <v>#DIV/0!</v>
      </c>
      <c r="AG34" s="234" t="e">
        <f t="shared" si="13"/>
        <v>#DIV/0!</v>
      </c>
      <c r="AH34" s="222" t="e">
        <f t="shared" si="14"/>
        <v>#DIV/0!</v>
      </c>
      <c r="AI34" s="222" t="e">
        <f t="shared" si="15"/>
        <v>#DIV/0!</v>
      </c>
      <c r="AJ34" s="222" t="e">
        <f t="shared" si="16"/>
        <v>#DIV/0!</v>
      </c>
      <c r="AK34" s="235" t="e">
        <f t="shared" si="17"/>
        <v>#DIV/0!</v>
      </c>
      <c r="AL34" s="222" t="e">
        <f t="shared" si="18"/>
        <v>#DIV/0!</v>
      </c>
      <c r="AM34" s="222" t="e">
        <f t="shared" si="19"/>
        <v>#DIV/0!</v>
      </c>
      <c r="AN34" s="222" t="e">
        <f t="shared" si="20"/>
        <v>#DIV/0!</v>
      </c>
      <c r="AO34" s="236" t="e">
        <f t="shared" si="21"/>
        <v>#DIV/0!</v>
      </c>
      <c r="AP34" s="222" t="e">
        <f t="shared" si="22"/>
        <v>#DIV/0!</v>
      </c>
    </row>
    <row r="35" spans="1:42" s="94" customFormat="1" ht="29.25" customHeight="1">
      <c r="A35" s="104" t="s">
        <v>73</v>
      </c>
      <c r="B35" s="111" t="s">
        <v>19</v>
      </c>
      <c r="C35" s="131">
        <f t="shared" si="3"/>
        <v>12260</v>
      </c>
      <c r="D35" s="139">
        <f>D36+D37</f>
        <v>10877</v>
      </c>
      <c r="E35" s="150">
        <f>SUM(E36:E37)</f>
        <v>7680</v>
      </c>
      <c r="F35" s="166">
        <f>F36+F37</f>
        <v>3197</v>
      </c>
      <c r="G35" s="139">
        <f>G36+G37</f>
        <v>720</v>
      </c>
      <c r="H35" s="150">
        <f>H36+H37</f>
        <v>689</v>
      </c>
      <c r="I35" s="166">
        <f>I36+I37</f>
        <v>31</v>
      </c>
      <c r="J35" s="131">
        <f>J36+J37</f>
        <v>663</v>
      </c>
      <c r="K35" s="190">
        <v>814</v>
      </c>
      <c r="L35" s="188">
        <f t="shared" si="0"/>
        <v>13074</v>
      </c>
      <c r="Y35" s="224">
        <v>51485</v>
      </c>
      <c r="Z35" s="224">
        <v>17739</v>
      </c>
      <c r="AA35" s="222">
        <f t="shared" si="7"/>
        <v>254</v>
      </c>
      <c r="AB35" s="222">
        <f t="shared" si="8"/>
        <v>737</v>
      </c>
      <c r="AC35" s="222">
        <f t="shared" si="9"/>
        <v>696</v>
      </c>
      <c r="AD35" s="222">
        <f t="shared" si="10"/>
        <v>2019</v>
      </c>
      <c r="AE35" s="222">
        <f t="shared" si="11"/>
        <v>149</v>
      </c>
      <c r="AF35" s="222">
        <f t="shared" si="12"/>
        <v>433</v>
      </c>
      <c r="AG35" s="234">
        <f t="shared" si="13"/>
        <v>409</v>
      </c>
      <c r="AH35" s="222">
        <f t="shared" si="14"/>
        <v>1186</v>
      </c>
      <c r="AI35" s="222">
        <f t="shared" si="15"/>
        <v>14</v>
      </c>
      <c r="AJ35" s="222">
        <f t="shared" si="16"/>
        <v>41</v>
      </c>
      <c r="AK35" s="235">
        <f t="shared" si="17"/>
        <v>38</v>
      </c>
      <c r="AL35" s="222">
        <f t="shared" si="18"/>
        <v>111</v>
      </c>
      <c r="AM35" s="222">
        <f t="shared" si="19"/>
        <v>13</v>
      </c>
      <c r="AN35" s="222">
        <f t="shared" si="20"/>
        <v>37</v>
      </c>
      <c r="AO35" s="236">
        <f t="shared" si="21"/>
        <v>35</v>
      </c>
      <c r="AP35" s="222">
        <f t="shared" si="22"/>
        <v>102</v>
      </c>
    </row>
    <row r="36" spans="1:42" s="94" customFormat="1" ht="29.25" customHeight="1">
      <c r="A36" s="105"/>
      <c r="B36" s="115" t="s">
        <v>33</v>
      </c>
      <c r="C36" s="132">
        <f t="shared" si="3"/>
        <v>5522</v>
      </c>
      <c r="D36" s="145">
        <f>E36+F36</f>
        <v>4856</v>
      </c>
      <c r="E36" s="156">
        <v>3491</v>
      </c>
      <c r="F36" s="167">
        <v>1365</v>
      </c>
      <c r="G36" s="145">
        <f>H36+I36</f>
        <v>424</v>
      </c>
      <c r="H36" s="156">
        <v>409</v>
      </c>
      <c r="I36" s="167">
        <v>15</v>
      </c>
      <c r="J36" s="132">
        <v>242</v>
      </c>
      <c r="K36" s="189"/>
      <c r="L36" s="188">
        <f t="shared" si="0"/>
        <v>5522</v>
      </c>
      <c r="M36" s="201"/>
      <c r="N36" s="205">
        <f>M36/L36</f>
        <v>0</v>
      </c>
      <c r="O36" s="208"/>
      <c r="P36" s="201"/>
      <c r="Q36" s="201"/>
      <c r="R36" s="213"/>
      <c r="S36" s="201"/>
      <c r="T36" s="215"/>
      <c r="U36" s="217"/>
      <c r="V36" s="205">
        <f>U36/L36</f>
        <v>0</v>
      </c>
      <c r="W36" s="208"/>
      <c r="X36" s="213"/>
      <c r="Y36" s="90"/>
      <c r="Z36" s="90"/>
      <c r="AA36" s="222" t="e">
        <f t="shared" si="7"/>
        <v>#DIV/0!</v>
      </c>
      <c r="AB36" s="222" t="e">
        <f t="shared" si="8"/>
        <v>#DIV/0!</v>
      </c>
      <c r="AC36" s="222" t="e">
        <f t="shared" si="9"/>
        <v>#DIV/0!</v>
      </c>
      <c r="AD36" s="222" t="e">
        <f t="shared" si="10"/>
        <v>#DIV/0!</v>
      </c>
      <c r="AE36" s="222" t="e">
        <f t="shared" si="11"/>
        <v>#DIV/0!</v>
      </c>
      <c r="AF36" s="222" t="e">
        <f t="shared" si="12"/>
        <v>#DIV/0!</v>
      </c>
      <c r="AG36" s="234" t="e">
        <f t="shared" si="13"/>
        <v>#DIV/0!</v>
      </c>
      <c r="AH36" s="222" t="e">
        <f t="shared" si="14"/>
        <v>#DIV/0!</v>
      </c>
      <c r="AI36" s="222" t="e">
        <f t="shared" si="15"/>
        <v>#DIV/0!</v>
      </c>
      <c r="AJ36" s="222" t="e">
        <f t="shared" si="16"/>
        <v>#DIV/0!</v>
      </c>
      <c r="AK36" s="235" t="e">
        <f t="shared" si="17"/>
        <v>#DIV/0!</v>
      </c>
      <c r="AL36" s="222" t="e">
        <f t="shared" si="18"/>
        <v>#DIV/0!</v>
      </c>
      <c r="AM36" s="222" t="e">
        <f t="shared" si="19"/>
        <v>#DIV/0!</v>
      </c>
      <c r="AN36" s="222" t="e">
        <f t="shared" si="20"/>
        <v>#DIV/0!</v>
      </c>
      <c r="AO36" s="236" t="e">
        <f t="shared" si="21"/>
        <v>#DIV/0!</v>
      </c>
      <c r="AP36" s="222" t="e">
        <f t="shared" si="22"/>
        <v>#DIV/0!</v>
      </c>
    </row>
    <row r="37" spans="1:42" s="94" customFormat="1" ht="29.25" customHeight="1">
      <c r="A37" s="106"/>
      <c r="B37" s="116" t="s">
        <v>36</v>
      </c>
      <c r="C37" s="133">
        <f t="shared" si="3"/>
        <v>6738</v>
      </c>
      <c r="D37" s="146">
        <f>E37+F37</f>
        <v>6021</v>
      </c>
      <c r="E37" s="157">
        <v>4189</v>
      </c>
      <c r="F37" s="168">
        <v>1832</v>
      </c>
      <c r="G37" s="146">
        <f>H37+I37</f>
        <v>296</v>
      </c>
      <c r="H37" s="157">
        <v>280</v>
      </c>
      <c r="I37" s="168">
        <v>16</v>
      </c>
      <c r="J37" s="133">
        <v>421</v>
      </c>
      <c r="K37" s="187"/>
      <c r="L37" s="188">
        <f t="shared" si="0"/>
        <v>6738</v>
      </c>
      <c r="M37" s="201"/>
      <c r="N37" s="205">
        <f>M37/L37</f>
        <v>0</v>
      </c>
      <c r="O37" s="208"/>
      <c r="P37" s="201"/>
      <c r="Q37" s="201"/>
      <c r="R37" s="213"/>
      <c r="S37" s="201"/>
      <c r="T37" s="215"/>
      <c r="U37" s="217"/>
      <c r="V37" s="205">
        <f>U37/L37</f>
        <v>0</v>
      </c>
      <c r="W37" s="208"/>
      <c r="X37" s="213"/>
      <c r="Y37" s="225"/>
      <c r="Z37" s="227"/>
      <c r="AA37" s="222" t="e">
        <f t="shared" si="7"/>
        <v>#DIV/0!</v>
      </c>
      <c r="AB37" s="222" t="e">
        <f t="shared" si="8"/>
        <v>#DIV/0!</v>
      </c>
      <c r="AC37" s="222" t="e">
        <f t="shared" si="9"/>
        <v>#DIV/0!</v>
      </c>
      <c r="AD37" s="222" t="e">
        <f t="shared" si="10"/>
        <v>#DIV/0!</v>
      </c>
      <c r="AE37" s="222" t="e">
        <f t="shared" si="11"/>
        <v>#DIV/0!</v>
      </c>
      <c r="AF37" s="222" t="e">
        <f t="shared" si="12"/>
        <v>#DIV/0!</v>
      </c>
      <c r="AG37" s="234" t="e">
        <f t="shared" si="13"/>
        <v>#DIV/0!</v>
      </c>
      <c r="AH37" s="222" t="e">
        <f t="shared" si="14"/>
        <v>#DIV/0!</v>
      </c>
      <c r="AI37" s="222" t="e">
        <f t="shared" si="15"/>
        <v>#DIV/0!</v>
      </c>
      <c r="AJ37" s="222" t="e">
        <f t="shared" si="16"/>
        <v>#DIV/0!</v>
      </c>
      <c r="AK37" s="235" t="e">
        <f t="shared" si="17"/>
        <v>#DIV/0!</v>
      </c>
      <c r="AL37" s="222" t="e">
        <f t="shared" si="18"/>
        <v>#DIV/0!</v>
      </c>
      <c r="AM37" s="222" t="e">
        <f t="shared" si="19"/>
        <v>#DIV/0!</v>
      </c>
      <c r="AN37" s="222" t="e">
        <f t="shared" si="20"/>
        <v>#DIV/0!</v>
      </c>
      <c r="AO37" s="236" t="e">
        <f t="shared" si="21"/>
        <v>#DIV/0!</v>
      </c>
      <c r="AP37" s="222" t="e">
        <f t="shared" si="22"/>
        <v>#DIV/0!</v>
      </c>
    </row>
    <row r="38" spans="1:42" s="94" customFormat="1" ht="29.25" customHeight="1">
      <c r="A38" s="104" t="s">
        <v>74</v>
      </c>
      <c r="B38" s="111" t="s">
        <v>19</v>
      </c>
      <c r="C38" s="131">
        <f t="shared" si="3"/>
        <v>12280</v>
      </c>
      <c r="D38" s="139">
        <f>D39+D40</f>
        <v>10787</v>
      </c>
      <c r="E38" s="150">
        <f>SUM(E39:E40)</f>
        <v>7653</v>
      </c>
      <c r="F38" s="166">
        <f>F39+F40</f>
        <v>3134</v>
      </c>
      <c r="G38" s="139">
        <f>G39+G40</f>
        <v>826</v>
      </c>
      <c r="H38" s="150">
        <f>H39+H40</f>
        <v>791</v>
      </c>
      <c r="I38" s="166">
        <f>I39+I40</f>
        <v>35</v>
      </c>
      <c r="J38" s="131">
        <f>J39+J40</f>
        <v>667</v>
      </c>
      <c r="K38" s="190">
        <v>810</v>
      </c>
      <c r="L38" s="188">
        <f t="shared" si="0"/>
        <v>13090</v>
      </c>
      <c r="Y38" s="224">
        <v>50853</v>
      </c>
      <c r="Z38" s="224">
        <v>17763</v>
      </c>
      <c r="AA38" s="222">
        <f t="shared" si="7"/>
        <v>257</v>
      </c>
      <c r="AB38" s="222">
        <f t="shared" si="8"/>
        <v>737</v>
      </c>
      <c r="AC38" s="222">
        <f t="shared" si="9"/>
        <v>705</v>
      </c>
      <c r="AD38" s="222">
        <f t="shared" si="10"/>
        <v>2019</v>
      </c>
      <c r="AE38" s="222">
        <f t="shared" si="11"/>
        <v>150</v>
      </c>
      <c r="AF38" s="222">
        <f t="shared" si="12"/>
        <v>431</v>
      </c>
      <c r="AG38" s="234">
        <f t="shared" si="13"/>
        <v>412</v>
      </c>
      <c r="AH38" s="222">
        <f t="shared" si="14"/>
        <v>1180</v>
      </c>
      <c r="AI38" s="222">
        <f t="shared" si="15"/>
        <v>16</v>
      </c>
      <c r="AJ38" s="222">
        <f t="shared" si="16"/>
        <v>47</v>
      </c>
      <c r="AK38" s="235">
        <f t="shared" si="17"/>
        <v>45</v>
      </c>
      <c r="AL38" s="222">
        <f t="shared" si="18"/>
        <v>127</v>
      </c>
      <c r="AM38" s="222">
        <f t="shared" si="19"/>
        <v>13</v>
      </c>
      <c r="AN38" s="222">
        <f t="shared" si="20"/>
        <v>38</v>
      </c>
      <c r="AO38" s="236">
        <f t="shared" si="21"/>
        <v>36</v>
      </c>
      <c r="AP38" s="222">
        <f t="shared" si="22"/>
        <v>103</v>
      </c>
    </row>
    <row r="39" spans="1:42" s="94" customFormat="1" ht="29.25" customHeight="1">
      <c r="A39" s="105"/>
      <c r="B39" s="115" t="s">
        <v>33</v>
      </c>
      <c r="C39" s="132">
        <f t="shared" si="3"/>
        <v>5489</v>
      </c>
      <c r="D39" s="145">
        <f>E39+F39</f>
        <v>4725</v>
      </c>
      <c r="E39" s="156">
        <v>3403</v>
      </c>
      <c r="F39" s="167">
        <v>1322</v>
      </c>
      <c r="G39" s="145">
        <f>H39+I39</f>
        <v>514</v>
      </c>
      <c r="H39" s="156">
        <v>497</v>
      </c>
      <c r="I39" s="167">
        <v>17</v>
      </c>
      <c r="J39" s="132">
        <v>250</v>
      </c>
      <c r="K39" s="189"/>
      <c r="L39" s="188">
        <f t="shared" si="0"/>
        <v>5489</v>
      </c>
      <c r="M39" s="201"/>
      <c r="N39" s="205">
        <f>M39/L39</f>
        <v>0</v>
      </c>
      <c r="O39" s="208"/>
      <c r="P39" s="201"/>
      <c r="Q39" s="201"/>
      <c r="R39" s="213"/>
      <c r="S39" s="201"/>
      <c r="T39" s="215"/>
      <c r="U39" s="217"/>
      <c r="V39" s="205">
        <f>U39/L39</f>
        <v>0</v>
      </c>
      <c r="W39" s="208"/>
      <c r="X39" s="213"/>
      <c r="Y39" s="90"/>
      <c r="Z39" s="90"/>
      <c r="AA39" s="222" t="e">
        <f t="shared" si="7"/>
        <v>#DIV/0!</v>
      </c>
      <c r="AB39" s="222" t="e">
        <f t="shared" si="8"/>
        <v>#DIV/0!</v>
      </c>
      <c r="AC39" s="222" t="e">
        <f t="shared" si="9"/>
        <v>#DIV/0!</v>
      </c>
      <c r="AD39" s="222" t="e">
        <f t="shared" si="10"/>
        <v>#DIV/0!</v>
      </c>
      <c r="AE39" s="222" t="e">
        <f t="shared" si="11"/>
        <v>#DIV/0!</v>
      </c>
      <c r="AF39" s="222" t="e">
        <f t="shared" si="12"/>
        <v>#DIV/0!</v>
      </c>
      <c r="AG39" s="234" t="e">
        <f t="shared" si="13"/>
        <v>#DIV/0!</v>
      </c>
      <c r="AH39" s="222" t="e">
        <f t="shared" si="14"/>
        <v>#DIV/0!</v>
      </c>
      <c r="AI39" s="222" t="e">
        <f t="shared" si="15"/>
        <v>#DIV/0!</v>
      </c>
      <c r="AJ39" s="222" t="e">
        <f t="shared" si="16"/>
        <v>#DIV/0!</v>
      </c>
      <c r="AK39" s="235" t="e">
        <f t="shared" si="17"/>
        <v>#DIV/0!</v>
      </c>
      <c r="AL39" s="222" t="e">
        <f t="shared" si="18"/>
        <v>#DIV/0!</v>
      </c>
      <c r="AM39" s="222" t="e">
        <f t="shared" si="19"/>
        <v>#DIV/0!</v>
      </c>
      <c r="AN39" s="222" t="e">
        <f t="shared" si="20"/>
        <v>#DIV/0!</v>
      </c>
      <c r="AO39" s="236" t="e">
        <f t="shared" si="21"/>
        <v>#DIV/0!</v>
      </c>
      <c r="AP39" s="222" t="e">
        <f t="shared" si="22"/>
        <v>#DIV/0!</v>
      </c>
    </row>
    <row r="40" spans="1:42" s="94" customFormat="1" ht="29.25" customHeight="1">
      <c r="A40" s="106"/>
      <c r="B40" s="116" t="s">
        <v>36</v>
      </c>
      <c r="C40" s="133">
        <f t="shared" si="3"/>
        <v>6791</v>
      </c>
      <c r="D40" s="146">
        <f>E40+F40</f>
        <v>6062</v>
      </c>
      <c r="E40" s="157">
        <v>4250</v>
      </c>
      <c r="F40" s="168">
        <v>1812</v>
      </c>
      <c r="G40" s="146">
        <f>H40+I40</f>
        <v>312</v>
      </c>
      <c r="H40" s="157">
        <v>294</v>
      </c>
      <c r="I40" s="168">
        <v>18</v>
      </c>
      <c r="J40" s="133">
        <v>417</v>
      </c>
      <c r="K40" s="187"/>
      <c r="L40" s="188">
        <f t="shared" si="0"/>
        <v>6791</v>
      </c>
      <c r="M40" s="201"/>
      <c r="N40" s="205">
        <f>M40/L40</f>
        <v>0</v>
      </c>
      <c r="O40" s="208"/>
      <c r="P40" s="201"/>
      <c r="Q40" s="201"/>
      <c r="R40" s="213"/>
      <c r="S40" s="201"/>
      <c r="T40" s="215"/>
      <c r="U40" s="217"/>
      <c r="V40" s="205">
        <f>U40/L40</f>
        <v>0</v>
      </c>
      <c r="W40" s="208"/>
      <c r="X40" s="213"/>
      <c r="Y40" s="225"/>
      <c r="Z40" s="227"/>
      <c r="AA40" s="222" t="e">
        <f t="shared" si="7"/>
        <v>#DIV/0!</v>
      </c>
      <c r="AB40" s="222" t="e">
        <f t="shared" si="8"/>
        <v>#DIV/0!</v>
      </c>
      <c r="AC40" s="222" t="e">
        <f t="shared" si="9"/>
        <v>#DIV/0!</v>
      </c>
      <c r="AD40" s="222" t="e">
        <f t="shared" si="10"/>
        <v>#DIV/0!</v>
      </c>
      <c r="AE40" s="222" t="e">
        <f t="shared" si="11"/>
        <v>#DIV/0!</v>
      </c>
      <c r="AF40" s="222" t="e">
        <f t="shared" si="12"/>
        <v>#DIV/0!</v>
      </c>
      <c r="AG40" s="234" t="e">
        <f t="shared" si="13"/>
        <v>#DIV/0!</v>
      </c>
      <c r="AH40" s="222" t="e">
        <f t="shared" si="14"/>
        <v>#DIV/0!</v>
      </c>
      <c r="AI40" s="222" t="e">
        <f t="shared" si="15"/>
        <v>#DIV/0!</v>
      </c>
      <c r="AJ40" s="222" t="e">
        <f t="shared" si="16"/>
        <v>#DIV/0!</v>
      </c>
      <c r="AK40" s="235" t="e">
        <f t="shared" si="17"/>
        <v>#DIV/0!</v>
      </c>
      <c r="AL40" s="222" t="e">
        <f t="shared" si="18"/>
        <v>#DIV/0!</v>
      </c>
      <c r="AM40" s="222" t="e">
        <f t="shared" si="19"/>
        <v>#DIV/0!</v>
      </c>
      <c r="AN40" s="222" t="e">
        <f t="shared" si="20"/>
        <v>#DIV/0!</v>
      </c>
      <c r="AO40" s="236" t="e">
        <f t="shared" si="21"/>
        <v>#DIV/0!</v>
      </c>
      <c r="AP40" s="222" t="e">
        <f t="shared" si="22"/>
        <v>#DIV/0!</v>
      </c>
    </row>
    <row r="41" spans="1:42" s="94" customFormat="1" ht="29.25" customHeight="1">
      <c r="A41" s="107" t="s">
        <v>75</v>
      </c>
      <c r="B41" s="111" t="s">
        <v>19</v>
      </c>
      <c r="C41" s="131">
        <f t="shared" si="3"/>
        <v>12636</v>
      </c>
      <c r="D41" s="139">
        <f>D42+D43</f>
        <v>10992</v>
      </c>
      <c r="E41" s="150">
        <f>SUM(E42:E43)</f>
        <v>7907</v>
      </c>
      <c r="F41" s="166">
        <f>F42+F43</f>
        <v>3085</v>
      </c>
      <c r="G41" s="139">
        <f>G42+G43</f>
        <v>980</v>
      </c>
      <c r="H41" s="150">
        <f>H42+H43</f>
        <v>944</v>
      </c>
      <c r="I41" s="166">
        <f>I42+I43</f>
        <v>36</v>
      </c>
      <c r="J41" s="131">
        <f>J42+J43</f>
        <v>664</v>
      </c>
      <c r="K41" s="190">
        <v>742</v>
      </c>
      <c r="L41" s="188">
        <f t="shared" si="0"/>
        <v>13378</v>
      </c>
      <c r="Y41" s="224">
        <v>50040</v>
      </c>
      <c r="Z41" s="224">
        <v>17698</v>
      </c>
      <c r="AA41" s="222">
        <f t="shared" si="7"/>
        <v>267</v>
      </c>
      <c r="AB41" s="222">
        <f t="shared" si="8"/>
        <v>756</v>
      </c>
      <c r="AC41" s="222">
        <f t="shared" si="9"/>
        <v>732</v>
      </c>
      <c r="AD41" s="222">
        <f t="shared" si="10"/>
        <v>2071</v>
      </c>
      <c r="AE41" s="222">
        <f t="shared" si="11"/>
        <v>158</v>
      </c>
      <c r="AF41" s="222">
        <f t="shared" si="12"/>
        <v>447</v>
      </c>
      <c r="AG41" s="234">
        <f t="shared" si="13"/>
        <v>433</v>
      </c>
      <c r="AH41" s="222">
        <f t="shared" si="14"/>
        <v>1224</v>
      </c>
      <c r="AI41" s="222">
        <f t="shared" si="15"/>
        <v>20</v>
      </c>
      <c r="AJ41" s="222">
        <f t="shared" si="16"/>
        <v>55</v>
      </c>
      <c r="AK41" s="235">
        <f t="shared" si="17"/>
        <v>54</v>
      </c>
      <c r="AL41" s="222">
        <f t="shared" si="18"/>
        <v>152</v>
      </c>
      <c r="AM41" s="222">
        <f t="shared" si="19"/>
        <v>13</v>
      </c>
      <c r="AN41" s="222">
        <f t="shared" si="20"/>
        <v>38</v>
      </c>
      <c r="AO41" s="236">
        <f t="shared" si="21"/>
        <v>36</v>
      </c>
      <c r="AP41" s="222">
        <f t="shared" si="22"/>
        <v>103</v>
      </c>
    </row>
    <row r="42" spans="1:42" s="94" customFormat="1" ht="29.25" customHeight="1">
      <c r="A42" s="105"/>
      <c r="B42" s="115" t="s">
        <v>33</v>
      </c>
      <c r="C42" s="132">
        <f t="shared" si="3"/>
        <v>5675</v>
      </c>
      <c r="D42" s="145">
        <f>E42+F42</f>
        <v>4763</v>
      </c>
      <c r="E42" s="156">
        <v>3453</v>
      </c>
      <c r="F42" s="167">
        <v>1310</v>
      </c>
      <c r="G42" s="145">
        <f>H42+I42</f>
        <v>659</v>
      </c>
      <c r="H42" s="156">
        <v>643</v>
      </c>
      <c r="I42" s="167">
        <v>16</v>
      </c>
      <c r="J42" s="132">
        <v>253</v>
      </c>
      <c r="K42" s="189"/>
      <c r="L42" s="188">
        <f t="shared" si="0"/>
        <v>5675</v>
      </c>
      <c r="M42" s="201"/>
      <c r="N42" s="205">
        <f>M42/L42</f>
        <v>0</v>
      </c>
      <c r="O42" s="208"/>
      <c r="P42" s="201"/>
      <c r="Q42" s="201"/>
      <c r="R42" s="213"/>
      <c r="S42" s="201"/>
      <c r="T42" s="215"/>
      <c r="U42" s="217"/>
      <c r="V42" s="205">
        <f>U42/L42</f>
        <v>0</v>
      </c>
      <c r="W42" s="208"/>
      <c r="X42" s="213"/>
      <c r="Y42" s="90"/>
      <c r="Z42" s="90"/>
      <c r="AA42" s="222" t="e">
        <f t="shared" si="7"/>
        <v>#DIV/0!</v>
      </c>
      <c r="AB42" s="222" t="e">
        <f t="shared" si="8"/>
        <v>#DIV/0!</v>
      </c>
      <c r="AC42" s="222" t="e">
        <f t="shared" si="9"/>
        <v>#DIV/0!</v>
      </c>
      <c r="AD42" s="222" t="e">
        <f t="shared" si="10"/>
        <v>#DIV/0!</v>
      </c>
      <c r="AE42" s="222" t="e">
        <f t="shared" si="11"/>
        <v>#DIV/0!</v>
      </c>
      <c r="AF42" s="222" t="e">
        <f t="shared" si="12"/>
        <v>#DIV/0!</v>
      </c>
      <c r="AG42" s="234" t="e">
        <f t="shared" si="13"/>
        <v>#DIV/0!</v>
      </c>
      <c r="AH42" s="222" t="e">
        <f t="shared" si="14"/>
        <v>#DIV/0!</v>
      </c>
      <c r="AI42" s="222" t="e">
        <f t="shared" si="15"/>
        <v>#DIV/0!</v>
      </c>
      <c r="AJ42" s="222" t="e">
        <f t="shared" si="16"/>
        <v>#DIV/0!</v>
      </c>
      <c r="AK42" s="235" t="e">
        <f t="shared" si="17"/>
        <v>#DIV/0!</v>
      </c>
      <c r="AL42" s="222" t="e">
        <f t="shared" si="18"/>
        <v>#DIV/0!</v>
      </c>
      <c r="AM42" s="222" t="e">
        <f t="shared" si="19"/>
        <v>#DIV/0!</v>
      </c>
      <c r="AN42" s="222" t="e">
        <f t="shared" si="20"/>
        <v>#DIV/0!</v>
      </c>
      <c r="AO42" s="236" t="e">
        <f t="shared" si="21"/>
        <v>#DIV/0!</v>
      </c>
      <c r="AP42" s="222" t="e">
        <f t="shared" si="22"/>
        <v>#DIV/0!</v>
      </c>
    </row>
    <row r="43" spans="1:42" s="94" customFormat="1" ht="29.25" customHeight="1">
      <c r="A43" s="106"/>
      <c r="B43" s="116" t="s">
        <v>36</v>
      </c>
      <c r="C43" s="133">
        <f t="shared" si="3"/>
        <v>6961</v>
      </c>
      <c r="D43" s="146">
        <f>E43+F43</f>
        <v>6229</v>
      </c>
      <c r="E43" s="157">
        <v>4454</v>
      </c>
      <c r="F43" s="168">
        <v>1775</v>
      </c>
      <c r="G43" s="146">
        <f>H43+I43</f>
        <v>321</v>
      </c>
      <c r="H43" s="157">
        <v>301</v>
      </c>
      <c r="I43" s="168">
        <v>20</v>
      </c>
      <c r="J43" s="133">
        <v>411</v>
      </c>
      <c r="K43" s="187"/>
      <c r="L43" s="188">
        <f t="shared" si="0"/>
        <v>6961</v>
      </c>
      <c r="M43" s="201"/>
      <c r="N43" s="205">
        <f>M43/L43</f>
        <v>0</v>
      </c>
      <c r="O43" s="208"/>
      <c r="P43" s="201"/>
      <c r="Q43" s="201"/>
      <c r="R43" s="213"/>
      <c r="S43" s="201"/>
      <c r="T43" s="215"/>
      <c r="U43" s="217"/>
      <c r="V43" s="205">
        <f>U43/L43</f>
        <v>0</v>
      </c>
      <c r="W43" s="208"/>
      <c r="X43" s="213"/>
      <c r="Y43" s="225"/>
      <c r="Z43" s="227"/>
      <c r="AA43" s="222" t="e">
        <f t="shared" si="7"/>
        <v>#DIV/0!</v>
      </c>
      <c r="AB43" s="222" t="e">
        <f t="shared" si="8"/>
        <v>#DIV/0!</v>
      </c>
      <c r="AC43" s="222" t="e">
        <f t="shared" si="9"/>
        <v>#DIV/0!</v>
      </c>
      <c r="AD43" s="222" t="e">
        <f t="shared" si="10"/>
        <v>#DIV/0!</v>
      </c>
      <c r="AE43" s="222" t="e">
        <f t="shared" si="11"/>
        <v>#DIV/0!</v>
      </c>
      <c r="AF43" s="222" t="e">
        <f t="shared" si="12"/>
        <v>#DIV/0!</v>
      </c>
      <c r="AG43" s="234" t="e">
        <f t="shared" si="13"/>
        <v>#DIV/0!</v>
      </c>
      <c r="AH43" s="222" t="e">
        <f t="shared" si="14"/>
        <v>#DIV/0!</v>
      </c>
      <c r="AI43" s="222" t="e">
        <f t="shared" si="15"/>
        <v>#DIV/0!</v>
      </c>
      <c r="AJ43" s="222" t="e">
        <f t="shared" si="16"/>
        <v>#DIV/0!</v>
      </c>
      <c r="AK43" s="235" t="e">
        <f t="shared" si="17"/>
        <v>#DIV/0!</v>
      </c>
      <c r="AL43" s="222" t="e">
        <f t="shared" si="18"/>
        <v>#DIV/0!</v>
      </c>
      <c r="AM43" s="222" t="e">
        <f t="shared" si="19"/>
        <v>#DIV/0!</v>
      </c>
      <c r="AN43" s="222" t="e">
        <f t="shared" si="20"/>
        <v>#DIV/0!</v>
      </c>
      <c r="AO43" s="236" t="e">
        <f t="shared" si="21"/>
        <v>#DIV/0!</v>
      </c>
      <c r="AP43" s="222" t="e">
        <f t="shared" si="22"/>
        <v>#DIV/0!</v>
      </c>
    </row>
    <row r="44" spans="1:42" s="94" customFormat="1" ht="29.25" customHeight="1">
      <c r="A44" s="107" t="s">
        <v>76</v>
      </c>
      <c r="B44" s="111" t="s">
        <v>19</v>
      </c>
      <c r="C44" s="131">
        <f t="shared" si="3"/>
        <v>12840</v>
      </c>
      <c r="D44" s="139">
        <f>D45+D46</f>
        <v>10910</v>
      </c>
      <c r="E44" s="150">
        <f>SUM(E45:E46)</f>
        <v>8065</v>
      </c>
      <c r="F44" s="166">
        <f>F45+F46</f>
        <v>2845</v>
      </c>
      <c r="G44" s="139">
        <f>G45+G46</f>
        <v>1290</v>
      </c>
      <c r="H44" s="150">
        <f>H45+H46</f>
        <v>1247</v>
      </c>
      <c r="I44" s="166">
        <f>I45+I46</f>
        <v>43</v>
      </c>
      <c r="J44" s="131">
        <f>J45+J46</f>
        <v>640</v>
      </c>
      <c r="K44" s="190">
        <v>701</v>
      </c>
      <c r="L44" s="188">
        <f t="shared" si="0"/>
        <v>13541</v>
      </c>
      <c r="Y44" s="224">
        <v>49235</v>
      </c>
      <c r="Z44" s="224">
        <v>17687</v>
      </c>
      <c r="AA44" s="222">
        <f t="shared" si="7"/>
        <v>275</v>
      </c>
      <c r="AB44" s="222">
        <f t="shared" si="8"/>
        <v>766</v>
      </c>
      <c r="AC44" s="222">
        <f t="shared" si="9"/>
        <v>754</v>
      </c>
      <c r="AD44" s="222">
        <f t="shared" si="10"/>
        <v>2098</v>
      </c>
      <c r="AE44" s="222">
        <f t="shared" si="11"/>
        <v>164</v>
      </c>
      <c r="AF44" s="222">
        <f t="shared" si="12"/>
        <v>456</v>
      </c>
      <c r="AG44" s="234">
        <f t="shared" si="13"/>
        <v>449</v>
      </c>
      <c r="AH44" s="222">
        <f t="shared" si="14"/>
        <v>1249</v>
      </c>
      <c r="AI44" s="222">
        <f t="shared" si="15"/>
        <v>26</v>
      </c>
      <c r="AJ44" s="222">
        <f t="shared" si="16"/>
        <v>73</v>
      </c>
      <c r="AK44" s="235">
        <f t="shared" si="17"/>
        <v>72</v>
      </c>
      <c r="AL44" s="222">
        <f t="shared" si="18"/>
        <v>200</v>
      </c>
      <c r="AM44" s="222">
        <f t="shared" si="19"/>
        <v>13</v>
      </c>
      <c r="AN44" s="222">
        <f t="shared" si="20"/>
        <v>36</v>
      </c>
      <c r="AO44" s="236">
        <f t="shared" si="21"/>
        <v>36</v>
      </c>
      <c r="AP44" s="222">
        <f t="shared" si="22"/>
        <v>99</v>
      </c>
    </row>
    <row r="45" spans="1:42" s="94" customFormat="1" ht="29.25" customHeight="1">
      <c r="A45" s="105"/>
      <c r="B45" s="115" t="s">
        <v>33</v>
      </c>
      <c r="C45" s="132">
        <f t="shared" si="3"/>
        <v>5793</v>
      </c>
      <c r="D45" s="145">
        <f>E45+F45</f>
        <v>4733</v>
      </c>
      <c r="E45" s="156">
        <v>3543</v>
      </c>
      <c r="F45" s="167">
        <v>1190</v>
      </c>
      <c r="G45" s="145">
        <f>H45+I45</f>
        <v>817</v>
      </c>
      <c r="H45" s="156">
        <v>797</v>
      </c>
      <c r="I45" s="167">
        <v>20</v>
      </c>
      <c r="J45" s="132">
        <v>243</v>
      </c>
      <c r="K45" s="189"/>
      <c r="L45" s="188">
        <f t="shared" si="0"/>
        <v>5793</v>
      </c>
      <c r="M45" s="201"/>
      <c r="N45" s="205">
        <f>M45/L45</f>
        <v>0</v>
      </c>
      <c r="O45" s="208"/>
      <c r="P45" s="201"/>
      <c r="Q45" s="201"/>
      <c r="R45" s="213"/>
      <c r="S45" s="201"/>
      <c r="T45" s="215"/>
      <c r="U45" s="217"/>
      <c r="V45" s="205">
        <f>U45/L45</f>
        <v>0</v>
      </c>
      <c r="W45" s="208"/>
      <c r="X45" s="213"/>
      <c r="Y45" s="90"/>
      <c r="Z45" s="90"/>
      <c r="AA45" s="222" t="e">
        <f t="shared" si="7"/>
        <v>#DIV/0!</v>
      </c>
      <c r="AB45" s="222" t="e">
        <f t="shared" si="8"/>
        <v>#DIV/0!</v>
      </c>
      <c r="AC45" s="222" t="e">
        <f t="shared" si="9"/>
        <v>#DIV/0!</v>
      </c>
      <c r="AD45" s="222" t="e">
        <f t="shared" si="10"/>
        <v>#DIV/0!</v>
      </c>
      <c r="AE45" s="222" t="e">
        <f t="shared" si="11"/>
        <v>#DIV/0!</v>
      </c>
      <c r="AF45" s="222" t="e">
        <f t="shared" si="12"/>
        <v>#DIV/0!</v>
      </c>
      <c r="AG45" s="234" t="e">
        <f t="shared" si="13"/>
        <v>#DIV/0!</v>
      </c>
      <c r="AH45" s="222" t="e">
        <f t="shared" si="14"/>
        <v>#DIV/0!</v>
      </c>
      <c r="AI45" s="222" t="e">
        <f t="shared" si="15"/>
        <v>#DIV/0!</v>
      </c>
      <c r="AJ45" s="222" t="e">
        <f t="shared" si="16"/>
        <v>#DIV/0!</v>
      </c>
      <c r="AK45" s="235" t="e">
        <f t="shared" si="17"/>
        <v>#DIV/0!</v>
      </c>
      <c r="AL45" s="222" t="e">
        <f t="shared" si="18"/>
        <v>#DIV/0!</v>
      </c>
      <c r="AM45" s="222" t="e">
        <f t="shared" si="19"/>
        <v>#DIV/0!</v>
      </c>
      <c r="AN45" s="222" t="e">
        <f t="shared" si="20"/>
        <v>#DIV/0!</v>
      </c>
      <c r="AO45" s="236" t="e">
        <f t="shared" si="21"/>
        <v>#DIV/0!</v>
      </c>
      <c r="AP45" s="222" t="e">
        <f t="shared" si="22"/>
        <v>#DIV/0!</v>
      </c>
    </row>
    <row r="46" spans="1:42" s="94" customFormat="1" ht="29.25" customHeight="1">
      <c r="A46" s="106"/>
      <c r="B46" s="116" t="s">
        <v>36</v>
      </c>
      <c r="C46" s="133">
        <f t="shared" si="3"/>
        <v>7047</v>
      </c>
      <c r="D46" s="146">
        <f>E46+F46</f>
        <v>6177</v>
      </c>
      <c r="E46" s="157">
        <v>4522</v>
      </c>
      <c r="F46" s="168">
        <v>1655</v>
      </c>
      <c r="G46" s="146">
        <f>H46+I46</f>
        <v>473</v>
      </c>
      <c r="H46" s="157">
        <v>450</v>
      </c>
      <c r="I46" s="168">
        <v>23</v>
      </c>
      <c r="J46" s="133">
        <v>397</v>
      </c>
      <c r="K46" s="187"/>
      <c r="L46" s="188">
        <f t="shared" si="0"/>
        <v>7047</v>
      </c>
      <c r="M46" s="201"/>
      <c r="N46" s="205">
        <f>M46/L46</f>
        <v>0</v>
      </c>
      <c r="O46" s="208"/>
      <c r="P46" s="201"/>
      <c r="Q46" s="201"/>
      <c r="R46" s="213"/>
      <c r="S46" s="201"/>
      <c r="T46" s="215"/>
      <c r="U46" s="217"/>
      <c r="V46" s="205">
        <f>U46/L46</f>
        <v>0</v>
      </c>
      <c r="W46" s="208"/>
      <c r="X46" s="213"/>
      <c r="Y46" s="225"/>
      <c r="Z46" s="227"/>
      <c r="AA46" s="222" t="e">
        <f t="shared" si="7"/>
        <v>#DIV/0!</v>
      </c>
      <c r="AB46" s="222" t="e">
        <f t="shared" si="8"/>
        <v>#DIV/0!</v>
      </c>
      <c r="AC46" s="222" t="e">
        <f t="shared" si="9"/>
        <v>#DIV/0!</v>
      </c>
      <c r="AD46" s="222" t="e">
        <f t="shared" si="10"/>
        <v>#DIV/0!</v>
      </c>
      <c r="AE46" s="222" t="e">
        <f t="shared" si="11"/>
        <v>#DIV/0!</v>
      </c>
      <c r="AF46" s="222" t="e">
        <f t="shared" si="12"/>
        <v>#DIV/0!</v>
      </c>
      <c r="AG46" s="234" t="e">
        <f t="shared" si="13"/>
        <v>#DIV/0!</v>
      </c>
      <c r="AH46" s="222" t="e">
        <f t="shared" si="14"/>
        <v>#DIV/0!</v>
      </c>
      <c r="AI46" s="222" t="e">
        <f t="shared" si="15"/>
        <v>#DIV/0!</v>
      </c>
      <c r="AJ46" s="222" t="e">
        <f t="shared" si="16"/>
        <v>#DIV/0!</v>
      </c>
      <c r="AK46" s="235" t="e">
        <f t="shared" si="17"/>
        <v>#DIV/0!</v>
      </c>
      <c r="AL46" s="222" t="e">
        <f t="shared" si="18"/>
        <v>#DIV/0!</v>
      </c>
      <c r="AM46" s="222" t="e">
        <f t="shared" si="19"/>
        <v>#DIV/0!</v>
      </c>
      <c r="AN46" s="222" t="e">
        <f t="shared" si="20"/>
        <v>#DIV/0!</v>
      </c>
      <c r="AO46" s="236" t="e">
        <f t="shared" si="21"/>
        <v>#DIV/0!</v>
      </c>
      <c r="AP46" s="222" t="e">
        <f t="shared" si="22"/>
        <v>#DIV/0!</v>
      </c>
    </row>
    <row r="47" spans="1:42" s="94" customFormat="1" ht="29.25" customHeight="1">
      <c r="A47" s="107" t="s">
        <v>78</v>
      </c>
      <c r="B47" s="117" t="s">
        <v>19</v>
      </c>
      <c r="C47" s="131">
        <f t="shared" si="3"/>
        <v>12873</v>
      </c>
      <c r="D47" s="147">
        <f>D48+D49</f>
        <v>10967</v>
      </c>
      <c r="E47" s="147">
        <f>SUM(E48:E49)</f>
        <v>8099</v>
      </c>
      <c r="F47" s="131">
        <f>F48+F49</f>
        <v>2868</v>
      </c>
      <c r="G47" s="147">
        <f>G48+G49</f>
        <v>1291</v>
      </c>
      <c r="H47" s="147">
        <f>H48+H49</f>
        <v>1248</v>
      </c>
      <c r="I47" s="131">
        <f>I48+I49</f>
        <v>43</v>
      </c>
      <c r="J47" s="131">
        <f>J48+J49</f>
        <v>615</v>
      </c>
      <c r="K47" s="191">
        <v>632</v>
      </c>
      <c r="L47" s="188">
        <f t="shared" si="0"/>
        <v>13505</v>
      </c>
      <c r="M47" s="200"/>
      <c r="N47" s="204"/>
      <c r="O47" s="200"/>
      <c r="P47" s="200"/>
      <c r="Q47" s="200"/>
      <c r="R47" s="200"/>
      <c r="S47" s="200"/>
      <c r="T47" s="200"/>
      <c r="U47" s="200"/>
      <c r="V47" s="204"/>
      <c r="W47" s="200"/>
      <c r="X47" s="200"/>
      <c r="Y47" s="222">
        <v>48312</v>
      </c>
      <c r="Z47" s="228">
        <v>17497</v>
      </c>
      <c r="AA47" s="222">
        <f t="shared" si="7"/>
        <v>280</v>
      </c>
      <c r="AB47" s="222">
        <f t="shared" si="8"/>
        <v>772</v>
      </c>
      <c r="AC47" s="222">
        <f t="shared" si="9"/>
        <v>766</v>
      </c>
      <c r="AD47" s="222">
        <f t="shared" si="10"/>
        <v>2115</v>
      </c>
      <c r="AE47" s="222">
        <f t="shared" si="11"/>
        <v>168</v>
      </c>
      <c r="AF47" s="222">
        <f t="shared" si="12"/>
        <v>463</v>
      </c>
      <c r="AG47" s="234">
        <f t="shared" si="13"/>
        <v>459</v>
      </c>
      <c r="AH47" s="222">
        <f t="shared" si="14"/>
        <v>1268</v>
      </c>
      <c r="AI47" s="222">
        <f t="shared" si="15"/>
        <v>27</v>
      </c>
      <c r="AJ47" s="222">
        <f t="shared" si="16"/>
        <v>74</v>
      </c>
      <c r="AK47" s="235">
        <f t="shared" si="17"/>
        <v>73</v>
      </c>
      <c r="AL47" s="222">
        <f t="shared" si="18"/>
        <v>202</v>
      </c>
      <c r="AM47" s="222">
        <f t="shared" si="19"/>
        <v>13</v>
      </c>
      <c r="AN47" s="222">
        <f t="shared" si="20"/>
        <v>35</v>
      </c>
      <c r="AO47" s="236">
        <f t="shared" si="21"/>
        <v>35</v>
      </c>
      <c r="AP47" s="222">
        <f t="shared" si="22"/>
        <v>96</v>
      </c>
    </row>
    <row r="48" spans="1:42" s="94" customFormat="1" ht="29.25" customHeight="1">
      <c r="A48" s="101"/>
      <c r="B48" s="118" t="s">
        <v>33</v>
      </c>
      <c r="C48" s="128">
        <f t="shared" si="3"/>
        <v>5893</v>
      </c>
      <c r="D48" s="132">
        <f>E48+F48</f>
        <v>4789</v>
      </c>
      <c r="E48" s="128">
        <v>3613</v>
      </c>
      <c r="F48" s="128">
        <v>1176</v>
      </c>
      <c r="G48" s="132">
        <f>H48+I48</f>
        <v>869</v>
      </c>
      <c r="H48" s="128">
        <v>849</v>
      </c>
      <c r="I48" s="128">
        <v>20</v>
      </c>
      <c r="J48" s="128">
        <v>235</v>
      </c>
      <c r="K48" s="186"/>
      <c r="L48" s="188">
        <f t="shared" si="0"/>
        <v>5893</v>
      </c>
      <c r="M48" s="200"/>
      <c r="N48" s="204"/>
      <c r="O48" s="200"/>
      <c r="P48" s="200"/>
      <c r="Q48" s="200"/>
      <c r="R48" s="200"/>
      <c r="S48" s="200"/>
      <c r="T48" s="200"/>
      <c r="U48" s="200"/>
      <c r="V48" s="204"/>
      <c r="W48" s="200"/>
      <c r="X48" s="200"/>
      <c r="Y48" s="226"/>
      <c r="Z48" s="229"/>
      <c r="AA48" s="222" t="e">
        <f t="shared" si="7"/>
        <v>#DIV/0!</v>
      </c>
      <c r="AB48" s="222" t="e">
        <f t="shared" si="8"/>
        <v>#DIV/0!</v>
      </c>
      <c r="AC48" s="222" t="e">
        <f t="shared" si="9"/>
        <v>#DIV/0!</v>
      </c>
      <c r="AD48" s="222" t="e">
        <f t="shared" si="10"/>
        <v>#DIV/0!</v>
      </c>
      <c r="AE48" s="222" t="e">
        <f t="shared" si="11"/>
        <v>#DIV/0!</v>
      </c>
      <c r="AF48" s="222" t="e">
        <f t="shared" si="12"/>
        <v>#DIV/0!</v>
      </c>
      <c r="AG48" s="234" t="e">
        <f t="shared" si="13"/>
        <v>#DIV/0!</v>
      </c>
      <c r="AH48" s="222" t="e">
        <f t="shared" si="14"/>
        <v>#DIV/0!</v>
      </c>
      <c r="AI48" s="222" t="e">
        <f t="shared" si="15"/>
        <v>#DIV/0!</v>
      </c>
      <c r="AJ48" s="222" t="e">
        <f t="shared" si="16"/>
        <v>#DIV/0!</v>
      </c>
      <c r="AK48" s="235" t="e">
        <f t="shared" si="17"/>
        <v>#DIV/0!</v>
      </c>
      <c r="AL48" s="222" t="e">
        <f t="shared" si="18"/>
        <v>#DIV/0!</v>
      </c>
      <c r="AM48" s="222" t="e">
        <f t="shared" si="19"/>
        <v>#DIV/0!</v>
      </c>
      <c r="AN48" s="222" t="e">
        <f t="shared" si="20"/>
        <v>#DIV/0!</v>
      </c>
      <c r="AO48" s="236" t="e">
        <f t="shared" si="21"/>
        <v>#DIV/0!</v>
      </c>
      <c r="AP48" s="222" t="e">
        <f t="shared" si="22"/>
        <v>#DIV/0!</v>
      </c>
    </row>
    <row r="49" spans="1:42" s="94" customFormat="1" ht="29.25" customHeight="1">
      <c r="A49" s="102"/>
      <c r="B49" s="119" t="s">
        <v>36</v>
      </c>
      <c r="C49" s="129">
        <f t="shared" si="3"/>
        <v>6980</v>
      </c>
      <c r="D49" s="133">
        <f>E49+F49</f>
        <v>6178</v>
      </c>
      <c r="E49" s="129">
        <v>4486</v>
      </c>
      <c r="F49" s="129">
        <v>1692</v>
      </c>
      <c r="G49" s="133">
        <f>H49+I49</f>
        <v>422</v>
      </c>
      <c r="H49" s="129">
        <v>399</v>
      </c>
      <c r="I49" s="129">
        <v>23</v>
      </c>
      <c r="J49" s="129">
        <v>380</v>
      </c>
      <c r="K49" s="187"/>
      <c r="L49" s="188">
        <f t="shared" si="0"/>
        <v>6980</v>
      </c>
      <c r="M49" s="200"/>
      <c r="N49" s="204"/>
      <c r="O49" s="200"/>
      <c r="P49" s="200"/>
      <c r="Q49" s="200"/>
      <c r="R49" s="200"/>
      <c r="S49" s="200"/>
      <c r="T49" s="200"/>
      <c r="U49" s="200"/>
      <c r="V49" s="204"/>
      <c r="W49" s="200"/>
      <c r="X49" s="200"/>
      <c r="Y49" s="225"/>
      <c r="Z49" s="227"/>
      <c r="AA49" s="222" t="e">
        <f t="shared" si="7"/>
        <v>#DIV/0!</v>
      </c>
      <c r="AB49" s="222" t="e">
        <f t="shared" si="8"/>
        <v>#DIV/0!</v>
      </c>
      <c r="AC49" s="222" t="e">
        <f t="shared" si="9"/>
        <v>#DIV/0!</v>
      </c>
      <c r="AD49" s="222" t="e">
        <f t="shared" si="10"/>
        <v>#DIV/0!</v>
      </c>
      <c r="AE49" s="222" t="e">
        <f t="shared" si="11"/>
        <v>#DIV/0!</v>
      </c>
      <c r="AF49" s="222" t="e">
        <f t="shared" si="12"/>
        <v>#DIV/0!</v>
      </c>
      <c r="AG49" s="234" t="e">
        <f t="shared" si="13"/>
        <v>#DIV/0!</v>
      </c>
      <c r="AH49" s="222" t="e">
        <f t="shared" si="14"/>
        <v>#DIV/0!</v>
      </c>
      <c r="AI49" s="222" t="e">
        <f t="shared" si="15"/>
        <v>#DIV/0!</v>
      </c>
      <c r="AJ49" s="222" t="e">
        <f t="shared" si="16"/>
        <v>#DIV/0!</v>
      </c>
      <c r="AK49" s="235" t="e">
        <f t="shared" si="17"/>
        <v>#DIV/0!</v>
      </c>
      <c r="AL49" s="222" t="e">
        <f t="shared" si="18"/>
        <v>#DIV/0!</v>
      </c>
      <c r="AM49" s="222" t="e">
        <f t="shared" si="19"/>
        <v>#DIV/0!</v>
      </c>
      <c r="AN49" s="222" t="e">
        <f t="shared" si="20"/>
        <v>#DIV/0!</v>
      </c>
      <c r="AO49" s="236" t="e">
        <f t="shared" si="21"/>
        <v>#DIV/0!</v>
      </c>
      <c r="AP49" s="222" t="e">
        <f t="shared" si="22"/>
        <v>#DIV/0!</v>
      </c>
    </row>
    <row r="50" spans="1:42" s="94" customFormat="1" ht="29.25" customHeight="1">
      <c r="A50" s="107" t="s">
        <v>80</v>
      </c>
      <c r="B50" s="117" t="s">
        <v>19</v>
      </c>
      <c r="C50" s="131">
        <f t="shared" si="3"/>
        <v>12794</v>
      </c>
      <c r="D50" s="147">
        <f>D51+D52</f>
        <v>11042</v>
      </c>
      <c r="E50" s="147">
        <f>SUM(E51:E52)</f>
        <v>8194</v>
      </c>
      <c r="F50" s="131">
        <f>F51+F52</f>
        <v>2848</v>
      </c>
      <c r="G50" s="147">
        <f>G51+G52</f>
        <v>1147</v>
      </c>
      <c r="H50" s="147">
        <f>H51+H52</f>
        <v>1108</v>
      </c>
      <c r="I50" s="131">
        <f>I51+I52</f>
        <v>39</v>
      </c>
      <c r="J50" s="131">
        <f>J51+J52</f>
        <v>605</v>
      </c>
      <c r="K50" s="191">
        <v>647</v>
      </c>
      <c r="L50" s="188">
        <f t="shared" si="0"/>
        <v>13441</v>
      </c>
      <c r="M50" s="200"/>
      <c r="N50" s="204"/>
      <c r="O50" s="200"/>
      <c r="P50" s="200"/>
      <c r="Q50" s="200"/>
      <c r="R50" s="200"/>
      <c r="S50" s="200"/>
      <c r="T50" s="200"/>
      <c r="U50" s="200"/>
      <c r="V50" s="204"/>
      <c r="W50" s="200"/>
      <c r="X50" s="200"/>
      <c r="Y50" s="222">
        <v>47413</v>
      </c>
      <c r="Z50" s="228">
        <v>17501</v>
      </c>
      <c r="AA50" s="222">
        <f t="shared" si="7"/>
        <v>283</v>
      </c>
      <c r="AB50" s="222">
        <f t="shared" si="8"/>
        <v>768</v>
      </c>
      <c r="AC50" s="222">
        <f t="shared" si="9"/>
        <v>777</v>
      </c>
      <c r="AD50" s="222">
        <f t="shared" si="10"/>
        <v>2104</v>
      </c>
      <c r="AE50" s="222">
        <f t="shared" si="11"/>
        <v>173</v>
      </c>
      <c r="AF50" s="222">
        <f t="shared" si="12"/>
        <v>468</v>
      </c>
      <c r="AG50" s="234">
        <f t="shared" si="13"/>
        <v>473</v>
      </c>
      <c r="AH50" s="222">
        <f t="shared" si="14"/>
        <v>1283</v>
      </c>
      <c r="AI50" s="222">
        <f t="shared" si="15"/>
        <v>24</v>
      </c>
      <c r="AJ50" s="222">
        <f t="shared" si="16"/>
        <v>66</v>
      </c>
      <c r="AK50" s="235">
        <f t="shared" si="17"/>
        <v>66</v>
      </c>
      <c r="AL50" s="222">
        <f t="shared" si="18"/>
        <v>180</v>
      </c>
      <c r="AM50" s="222">
        <f t="shared" si="19"/>
        <v>13</v>
      </c>
      <c r="AN50" s="222">
        <f t="shared" si="20"/>
        <v>35</v>
      </c>
      <c r="AO50" s="236">
        <f t="shared" si="21"/>
        <v>35</v>
      </c>
      <c r="AP50" s="222">
        <f t="shared" si="22"/>
        <v>95</v>
      </c>
    </row>
    <row r="51" spans="1:42" s="94" customFormat="1" ht="29.25" customHeight="1">
      <c r="A51" s="101"/>
      <c r="B51" s="118" t="s">
        <v>33</v>
      </c>
      <c r="C51" s="128">
        <f t="shared" si="3"/>
        <v>5775</v>
      </c>
      <c r="D51" s="132">
        <f>E51+F51</f>
        <v>4794</v>
      </c>
      <c r="E51" s="128">
        <v>3656</v>
      </c>
      <c r="F51" s="128">
        <v>1138</v>
      </c>
      <c r="G51" s="132">
        <f>H51+I51</f>
        <v>751</v>
      </c>
      <c r="H51" s="128">
        <v>734</v>
      </c>
      <c r="I51" s="128">
        <v>17</v>
      </c>
      <c r="J51" s="128">
        <v>230</v>
      </c>
      <c r="K51" s="186"/>
      <c r="L51" s="188">
        <f t="shared" si="0"/>
        <v>5775</v>
      </c>
      <c r="M51" s="200"/>
      <c r="N51" s="204"/>
      <c r="O51" s="200"/>
      <c r="P51" s="200"/>
      <c r="Q51" s="200"/>
      <c r="R51" s="200"/>
      <c r="S51" s="200"/>
      <c r="T51" s="200"/>
      <c r="U51" s="200"/>
      <c r="V51" s="204"/>
      <c r="W51" s="200"/>
      <c r="X51" s="200"/>
      <c r="Y51" s="226"/>
      <c r="Z51" s="229"/>
      <c r="AA51" s="222" t="e">
        <f t="shared" si="7"/>
        <v>#DIV/0!</v>
      </c>
      <c r="AB51" s="222" t="e">
        <f t="shared" si="8"/>
        <v>#DIV/0!</v>
      </c>
      <c r="AC51" s="222" t="e">
        <f t="shared" si="9"/>
        <v>#DIV/0!</v>
      </c>
      <c r="AD51" s="222" t="e">
        <f t="shared" si="10"/>
        <v>#DIV/0!</v>
      </c>
      <c r="AE51" s="222" t="e">
        <f t="shared" si="11"/>
        <v>#DIV/0!</v>
      </c>
      <c r="AF51" s="222" t="e">
        <f t="shared" si="12"/>
        <v>#DIV/0!</v>
      </c>
      <c r="AG51" s="234" t="e">
        <f t="shared" si="13"/>
        <v>#DIV/0!</v>
      </c>
      <c r="AH51" s="222" t="e">
        <f t="shared" si="14"/>
        <v>#DIV/0!</v>
      </c>
      <c r="AI51" s="222" t="e">
        <f t="shared" si="15"/>
        <v>#DIV/0!</v>
      </c>
      <c r="AJ51" s="222" t="e">
        <f t="shared" si="16"/>
        <v>#DIV/0!</v>
      </c>
      <c r="AK51" s="235" t="e">
        <f t="shared" si="17"/>
        <v>#DIV/0!</v>
      </c>
      <c r="AL51" s="222" t="e">
        <f t="shared" si="18"/>
        <v>#DIV/0!</v>
      </c>
      <c r="AM51" s="222" t="e">
        <f t="shared" si="19"/>
        <v>#DIV/0!</v>
      </c>
      <c r="AN51" s="222" t="e">
        <f t="shared" si="20"/>
        <v>#DIV/0!</v>
      </c>
      <c r="AO51" s="236" t="e">
        <f t="shared" si="21"/>
        <v>#DIV/0!</v>
      </c>
      <c r="AP51" s="222" t="e">
        <f t="shared" si="22"/>
        <v>#DIV/0!</v>
      </c>
    </row>
    <row r="52" spans="1:42" s="94" customFormat="1" ht="29.25" customHeight="1">
      <c r="A52" s="102"/>
      <c r="B52" s="119" t="s">
        <v>36</v>
      </c>
      <c r="C52" s="129">
        <f t="shared" si="3"/>
        <v>7019</v>
      </c>
      <c r="D52" s="133">
        <f>E52+F52</f>
        <v>6248</v>
      </c>
      <c r="E52" s="129">
        <v>4538</v>
      </c>
      <c r="F52" s="129">
        <v>1710</v>
      </c>
      <c r="G52" s="133">
        <f>H52+I52</f>
        <v>396</v>
      </c>
      <c r="H52" s="129">
        <v>374</v>
      </c>
      <c r="I52" s="129">
        <v>22</v>
      </c>
      <c r="J52" s="129">
        <v>375</v>
      </c>
      <c r="K52" s="187"/>
      <c r="L52" s="188">
        <f t="shared" si="0"/>
        <v>7019</v>
      </c>
      <c r="M52" s="200"/>
      <c r="N52" s="204"/>
      <c r="O52" s="200"/>
      <c r="P52" s="200"/>
      <c r="Q52" s="200"/>
      <c r="R52" s="200"/>
      <c r="S52" s="200"/>
      <c r="T52" s="200"/>
      <c r="U52" s="200"/>
      <c r="V52" s="204"/>
      <c r="W52" s="200"/>
      <c r="X52" s="200"/>
      <c r="Y52" s="225"/>
      <c r="Z52" s="227"/>
      <c r="AA52" s="222" t="e">
        <f t="shared" si="7"/>
        <v>#DIV/0!</v>
      </c>
      <c r="AB52" s="222" t="e">
        <f t="shared" si="8"/>
        <v>#DIV/0!</v>
      </c>
      <c r="AC52" s="222" t="e">
        <f t="shared" si="9"/>
        <v>#DIV/0!</v>
      </c>
      <c r="AD52" s="222" t="e">
        <f t="shared" si="10"/>
        <v>#DIV/0!</v>
      </c>
      <c r="AE52" s="222" t="e">
        <f t="shared" si="11"/>
        <v>#DIV/0!</v>
      </c>
      <c r="AF52" s="222" t="e">
        <f t="shared" si="12"/>
        <v>#DIV/0!</v>
      </c>
      <c r="AG52" s="234" t="e">
        <f t="shared" si="13"/>
        <v>#DIV/0!</v>
      </c>
      <c r="AH52" s="222" t="e">
        <f t="shared" si="14"/>
        <v>#DIV/0!</v>
      </c>
      <c r="AI52" s="222" t="e">
        <f t="shared" si="15"/>
        <v>#DIV/0!</v>
      </c>
      <c r="AJ52" s="222" t="e">
        <f t="shared" si="16"/>
        <v>#DIV/0!</v>
      </c>
      <c r="AK52" s="235" t="e">
        <f t="shared" si="17"/>
        <v>#DIV/0!</v>
      </c>
      <c r="AL52" s="222" t="e">
        <f t="shared" si="18"/>
        <v>#DIV/0!</v>
      </c>
      <c r="AM52" s="222" t="e">
        <f t="shared" si="19"/>
        <v>#DIV/0!</v>
      </c>
      <c r="AN52" s="222" t="e">
        <f t="shared" si="20"/>
        <v>#DIV/0!</v>
      </c>
      <c r="AO52" s="236" t="e">
        <f t="shared" si="21"/>
        <v>#DIV/0!</v>
      </c>
      <c r="AP52" s="222" t="e">
        <f t="shared" si="22"/>
        <v>#DIV/0!</v>
      </c>
    </row>
    <row r="53" spans="1:42" s="94" customFormat="1" ht="29.25" customHeight="1">
      <c r="A53" s="107" t="s">
        <v>82</v>
      </c>
      <c r="B53" s="117" t="s">
        <v>19</v>
      </c>
      <c r="C53" s="131">
        <f t="shared" si="3"/>
        <v>12251</v>
      </c>
      <c r="D53" s="147">
        <f>D54+D55</f>
        <v>10611</v>
      </c>
      <c r="E53" s="147">
        <f>SUM(E54:E55)</f>
        <v>7767</v>
      </c>
      <c r="F53" s="131">
        <f>F54+F55</f>
        <v>2844</v>
      </c>
      <c r="G53" s="147">
        <f>G54+G55</f>
        <v>1065</v>
      </c>
      <c r="H53" s="147">
        <f>H54+H55</f>
        <v>1019</v>
      </c>
      <c r="I53" s="131">
        <f>I54+I55</f>
        <v>46</v>
      </c>
      <c r="J53" s="131">
        <f>J54+J55</f>
        <v>575</v>
      </c>
      <c r="K53" s="191">
        <v>562</v>
      </c>
      <c r="L53" s="188">
        <f t="shared" si="0"/>
        <v>12813</v>
      </c>
      <c r="M53" s="200"/>
      <c r="N53" s="204"/>
      <c r="O53" s="200"/>
      <c r="P53" s="200"/>
      <c r="Q53" s="200"/>
      <c r="R53" s="200"/>
      <c r="S53" s="200"/>
      <c r="T53" s="200"/>
      <c r="U53" s="200"/>
      <c r="V53" s="204"/>
      <c r="W53" s="200"/>
      <c r="X53" s="200"/>
      <c r="Y53" s="222">
        <v>46585</v>
      </c>
      <c r="Z53" s="228">
        <v>17481</v>
      </c>
      <c r="AA53" s="222">
        <f t="shared" si="7"/>
        <v>275</v>
      </c>
      <c r="AB53" s="222">
        <f t="shared" si="8"/>
        <v>733</v>
      </c>
      <c r="AC53" s="222">
        <f t="shared" si="9"/>
        <v>754</v>
      </c>
      <c r="AD53" s="222">
        <f t="shared" si="10"/>
        <v>2008</v>
      </c>
      <c r="AE53" s="222">
        <f t="shared" si="11"/>
        <v>167</v>
      </c>
      <c r="AF53" s="222">
        <f t="shared" si="12"/>
        <v>444</v>
      </c>
      <c r="AG53" s="234">
        <f t="shared" si="13"/>
        <v>457</v>
      </c>
      <c r="AH53" s="222">
        <f t="shared" si="14"/>
        <v>1217</v>
      </c>
      <c r="AI53" s="222">
        <f t="shared" si="15"/>
        <v>23</v>
      </c>
      <c r="AJ53" s="222">
        <f t="shared" si="16"/>
        <v>61</v>
      </c>
      <c r="AK53" s="235">
        <f t="shared" si="17"/>
        <v>63</v>
      </c>
      <c r="AL53" s="222">
        <f t="shared" si="18"/>
        <v>167</v>
      </c>
      <c r="AM53" s="222">
        <f t="shared" si="19"/>
        <v>12</v>
      </c>
      <c r="AN53" s="222">
        <f t="shared" si="20"/>
        <v>33</v>
      </c>
      <c r="AO53" s="236">
        <f t="shared" si="21"/>
        <v>34</v>
      </c>
      <c r="AP53" s="222">
        <f t="shared" si="22"/>
        <v>90</v>
      </c>
    </row>
    <row r="54" spans="1:42" s="94" customFormat="1" ht="29.25" customHeight="1">
      <c r="A54" s="101"/>
      <c r="B54" s="118" t="s">
        <v>33</v>
      </c>
      <c r="C54" s="128">
        <f t="shared" si="3"/>
        <v>5545</v>
      </c>
      <c r="D54" s="132">
        <f>E54+F54</f>
        <v>4600</v>
      </c>
      <c r="E54" s="128">
        <v>3471</v>
      </c>
      <c r="F54" s="128">
        <v>1129</v>
      </c>
      <c r="G54" s="132">
        <f>H54+I54</f>
        <v>718</v>
      </c>
      <c r="H54" s="128">
        <v>697</v>
      </c>
      <c r="I54" s="128">
        <v>21</v>
      </c>
      <c r="J54" s="128">
        <v>227</v>
      </c>
      <c r="K54" s="186"/>
      <c r="L54" s="188">
        <f t="shared" si="0"/>
        <v>5545</v>
      </c>
      <c r="M54" s="200"/>
      <c r="N54" s="204"/>
      <c r="O54" s="200"/>
      <c r="P54" s="200"/>
      <c r="Q54" s="200"/>
      <c r="R54" s="200"/>
      <c r="S54" s="200"/>
      <c r="T54" s="200"/>
      <c r="U54" s="200"/>
      <c r="V54" s="204"/>
      <c r="W54" s="200"/>
      <c r="X54" s="200"/>
      <c r="Y54" s="226"/>
      <c r="Z54" s="229"/>
      <c r="AA54" s="222" t="e">
        <f t="shared" si="7"/>
        <v>#DIV/0!</v>
      </c>
      <c r="AB54" s="222" t="e">
        <f t="shared" si="8"/>
        <v>#DIV/0!</v>
      </c>
      <c r="AC54" s="222" t="e">
        <f t="shared" si="9"/>
        <v>#DIV/0!</v>
      </c>
      <c r="AD54" s="222" t="e">
        <f t="shared" si="10"/>
        <v>#DIV/0!</v>
      </c>
      <c r="AE54" s="222" t="e">
        <f t="shared" si="11"/>
        <v>#DIV/0!</v>
      </c>
      <c r="AF54" s="222" t="e">
        <f t="shared" si="12"/>
        <v>#DIV/0!</v>
      </c>
      <c r="AG54" s="234" t="e">
        <f t="shared" si="13"/>
        <v>#DIV/0!</v>
      </c>
      <c r="AH54" s="222" t="e">
        <f t="shared" si="14"/>
        <v>#DIV/0!</v>
      </c>
      <c r="AI54" s="222" t="e">
        <f t="shared" si="15"/>
        <v>#DIV/0!</v>
      </c>
      <c r="AJ54" s="222" t="e">
        <f t="shared" si="16"/>
        <v>#DIV/0!</v>
      </c>
      <c r="AK54" s="235" t="e">
        <f t="shared" si="17"/>
        <v>#DIV/0!</v>
      </c>
      <c r="AL54" s="222" t="e">
        <f t="shared" si="18"/>
        <v>#DIV/0!</v>
      </c>
      <c r="AM54" s="222" t="e">
        <f t="shared" si="19"/>
        <v>#DIV/0!</v>
      </c>
      <c r="AN54" s="222" t="e">
        <f t="shared" si="20"/>
        <v>#DIV/0!</v>
      </c>
      <c r="AO54" s="236" t="e">
        <f t="shared" si="21"/>
        <v>#DIV/0!</v>
      </c>
      <c r="AP54" s="222" t="e">
        <f t="shared" si="22"/>
        <v>#DIV/0!</v>
      </c>
    </row>
    <row r="55" spans="1:42" s="94" customFormat="1" ht="29.25" customHeight="1">
      <c r="A55" s="102"/>
      <c r="B55" s="119" t="s">
        <v>36</v>
      </c>
      <c r="C55" s="129">
        <f t="shared" si="3"/>
        <v>6706</v>
      </c>
      <c r="D55" s="133">
        <f>E55+F55</f>
        <v>6011</v>
      </c>
      <c r="E55" s="129">
        <v>4296</v>
      </c>
      <c r="F55" s="129">
        <v>1715</v>
      </c>
      <c r="G55" s="133">
        <f>H55+I55</f>
        <v>347</v>
      </c>
      <c r="H55" s="129">
        <v>322</v>
      </c>
      <c r="I55" s="129">
        <v>25</v>
      </c>
      <c r="J55" s="129">
        <v>348</v>
      </c>
      <c r="K55" s="187"/>
      <c r="L55" s="188">
        <f t="shared" si="0"/>
        <v>6706</v>
      </c>
      <c r="M55" s="200"/>
      <c r="N55" s="204"/>
      <c r="O55" s="200"/>
      <c r="P55" s="200"/>
      <c r="Q55" s="200"/>
      <c r="R55" s="200"/>
      <c r="S55" s="200"/>
      <c r="T55" s="200"/>
      <c r="U55" s="200"/>
      <c r="V55" s="204"/>
      <c r="W55" s="200"/>
      <c r="X55" s="200"/>
      <c r="Y55" s="225"/>
      <c r="Z55" s="227"/>
      <c r="AA55" s="222" t="e">
        <f t="shared" si="7"/>
        <v>#DIV/0!</v>
      </c>
      <c r="AB55" s="222" t="e">
        <f t="shared" si="8"/>
        <v>#DIV/0!</v>
      </c>
      <c r="AC55" s="222" t="e">
        <f t="shared" si="9"/>
        <v>#DIV/0!</v>
      </c>
      <c r="AD55" s="222" t="e">
        <f t="shared" si="10"/>
        <v>#DIV/0!</v>
      </c>
      <c r="AE55" s="222" t="e">
        <f t="shared" si="11"/>
        <v>#DIV/0!</v>
      </c>
      <c r="AF55" s="222" t="e">
        <f t="shared" si="12"/>
        <v>#DIV/0!</v>
      </c>
      <c r="AG55" s="234" t="e">
        <f t="shared" si="13"/>
        <v>#DIV/0!</v>
      </c>
      <c r="AH55" s="222" t="e">
        <f t="shared" si="14"/>
        <v>#DIV/0!</v>
      </c>
      <c r="AI55" s="222" t="e">
        <f t="shared" si="15"/>
        <v>#DIV/0!</v>
      </c>
      <c r="AJ55" s="222" t="e">
        <f t="shared" si="16"/>
        <v>#DIV/0!</v>
      </c>
      <c r="AK55" s="235" t="e">
        <f t="shared" si="17"/>
        <v>#DIV/0!</v>
      </c>
      <c r="AL55" s="222" t="e">
        <f t="shared" si="18"/>
        <v>#DIV/0!</v>
      </c>
      <c r="AM55" s="222" t="e">
        <f t="shared" si="19"/>
        <v>#DIV/0!</v>
      </c>
      <c r="AN55" s="222" t="e">
        <f t="shared" si="20"/>
        <v>#DIV/0!</v>
      </c>
      <c r="AO55" s="236" t="e">
        <f t="shared" si="21"/>
        <v>#DIV/0!</v>
      </c>
      <c r="AP55" s="222" t="e">
        <f t="shared" si="22"/>
        <v>#DIV/0!</v>
      </c>
    </row>
    <row r="56" spans="1:42" s="94" customFormat="1" ht="29.25" customHeight="1">
      <c r="A56" s="107" t="s">
        <v>85</v>
      </c>
      <c r="B56" s="117" t="s">
        <v>19</v>
      </c>
      <c r="C56" s="131">
        <f t="shared" si="3"/>
        <v>12073</v>
      </c>
      <c r="D56" s="147">
        <f>D57+D58</f>
        <v>10397</v>
      </c>
      <c r="E56" s="147">
        <f>SUM(E57:E58)</f>
        <v>7638</v>
      </c>
      <c r="F56" s="131">
        <f>F57+F58</f>
        <v>2759</v>
      </c>
      <c r="G56" s="147">
        <f>G57+G58</f>
        <v>1102</v>
      </c>
      <c r="H56" s="147">
        <f>H57+H58</f>
        <v>1057</v>
      </c>
      <c r="I56" s="131">
        <f>I57+I58</f>
        <v>45</v>
      </c>
      <c r="J56" s="131">
        <f>J57+J58</f>
        <v>574</v>
      </c>
      <c r="K56" s="191">
        <v>528</v>
      </c>
      <c r="L56" s="188">
        <f t="shared" si="0"/>
        <v>12601</v>
      </c>
      <c r="M56" s="200"/>
      <c r="N56" s="204"/>
      <c r="O56" s="200"/>
      <c r="P56" s="200"/>
      <c r="Q56" s="200"/>
      <c r="R56" s="200"/>
      <c r="S56" s="200"/>
      <c r="T56" s="200"/>
      <c r="U56" s="200"/>
      <c r="V56" s="204"/>
      <c r="W56" s="200"/>
      <c r="X56" s="200"/>
      <c r="Y56" s="222">
        <v>45706</v>
      </c>
      <c r="Z56" s="228">
        <v>17465</v>
      </c>
      <c r="AA56" s="222">
        <f t="shared" si="7"/>
        <v>276</v>
      </c>
      <c r="AB56" s="222">
        <f t="shared" si="8"/>
        <v>722</v>
      </c>
      <c r="AC56" s="222">
        <f t="shared" si="9"/>
        <v>755</v>
      </c>
      <c r="AD56" s="222">
        <f t="shared" si="10"/>
        <v>1977</v>
      </c>
      <c r="AE56" s="222">
        <f t="shared" si="11"/>
        <v>167</v>
      </c>
      <c r="AF56" s="222">
        <f t="shared" si="12"/>
        <v>437</v>
      </c>
      <c r="AG56" s="234">
        <f t="shared" si="13"/>
        <v>458</v>
      </c>
      <c r="AH56" s="222">
        <f t="shared" si="14"/>
        <v>1198</v>
      </c>
      <c r="AI56" s="222">
        <f t="shared" si="15"/>
        <v>24</v>
      </c>
      <c r="AJ56" s="222">
        <f t="shared" si="16"/>
        <v>63</v>
      </c>
      <c r="AK56" s="235">
        <f t="shared" si="17"/>
        <v>66</v>
      </c>
      <c r="AL56" s="222">
        <f t="shared" si="18"/>
        <v>173</v>
      </c>
      <c r="AM56" s="222">
        <f t="shared" si="19"/>
        <v>13</v>
      </c>
      <c r="AN56" s="222">
        <f t="shared" si="20"/>
        <v>33</v>
      </c>
      <c r="AO56" s="236">
        <f t="shared" si="21"/>
        <v>34</v>
      </c>
      <c r="AP56" s="222">
        <f t="shared" si="22"/>
        <v>90</v>
      </c>
    </row>
    <row r="57" spans="1:42" s="94" customFormat="1" ht="29.25" customHeight="1">
      <c r="A57" s="101"/>
      <c r="B57" s="118" t="s">
        <v>33</v>
      </c>
      <c r="C57" s="128">
        <f t="shared" si="3"/>
        <v>5496</v>
      </c>
      <c r="D57" s="132">
        <f>E57+F57</f>
        <v>4481</v>
      </c>
      <c r="E57" s="128">
        <v>3387</v>
      </c>
      <c r="F57" s="128">
        <v>1094</v>
      </c>
      <c r="G57" s="132">
        <f>H57+I57</f>
        <v>782</v>
      </c>
      <c r="H57" s="128">
        <v>761</v>
      </c>
      <c r="I57" s="128">
        <v>21</v>
      </c>
      <c r="J57" s="128">
        <v>233</v>
      </c>
      <c r="K57" s="186"/>
      <c r="L57" s="188">
        <f t="shared" si="0"/>
        <v>5496</v>
      </c>
      <c r="M57" s="200"/>
      <c r="N57" s="204"/>
      <c r="O57" s="200"/>
      <c r="P57" s="200"/>
      <c r="Q57" s="200"/>
      <c r="R57" s="200"/>
      <c r="S57" s="200"/>
      <c r="T57" s="200"/>
      <c r="U57" s="200"/>
      <c r="V57" s="204"/>
      <c r="W57" s="200"/>
      <c r="X57" s="200"/>
      <c r="Y57" s="226"/>
      <c r="Z57" s="229"/>
      <c r="AA57" s="222" t="e">
        <f t="shared" si="7"/>
        <v>#DIV/0!</v>
      </c>
      <c r="AB57" s="222" t="e">
        <f t="shared" si="8"/>
        <v>#DIV/0!</v>
      </c>
      <c r="AC57" s="222" t="e">
        <f t="shared" si="9"/>
        <v>#DIV/0!</v>
      </c>
      <c r="AD57" s="222" t="e">
        <f t="shared" si="10"/>
        <v>#DIV/0!</v>
      </c>
      <c r="AE57" s="222" t="e">
        <f t="shared" si="11"/>
        <v>#DIV/0!</v>
      </c>
      <c r="AF57" s="222" t="e">
        <f t="shared" si="12"/>
        <v>#DIV/0!</v>
      </c>
      <c r="AG57" s="234" t="e">
        <f t="shared" si="13"/>
        <v>#DIV/0!</v>
      </c>
      <c r="AH57" s="222" t="e">
        <f t="shared" si="14"/>
        <v>#DIV/0!</v>
      </c>
      <c r="AI57" s="222" t="e">
        <f t="shared" si="15"/>
        <v>#DIV/0!</v>
      </c>
      <c r="AJ57" s="222" t="e">
        <f t="shared" si="16"/>
        <v>#DIV/0!</v>
      </c>
      <c r="AK57" s="235" t="e">
        <f t="shared" si="17"/>
        <v>#DIV/0!</v>
      </c>
      <c r="AL57" s="222" t="e">
        <f t="shared" si="18"/>
        <v>#DIV/0!</v>
      </c>
      <c r="AM57" s="222" t="e">
        <f t="shared" si="19"/>
        <v>#DIV/0!</v>
      </c>
      <c r="AN57" s="222" t="e">
        <f t="shared" si="20"/>
        <v>#DIV/0!</v>
      </c>
      <c r="AO57" s="236" t="e">
        <f t="shared" si="21"/>
        <v>#DIV/0!</v>
      </c>
      <c r="AP57" s="222" t="e">
        <f t="shared" si="22"/>
        <v>#DIV/0!</v>
      </c>
    </row>
    <row r="58" spans="1:42" s="94" customFormat="1" ht="29.25" customHeight="1">
      <c r="A58" s="102"/>
      <c r="B58" s="119" t="s">
        <v>36</v>
      </c>
      <c r="C58" s="129">
        <f t="shared" si="3"/>
        <v>6577</v>
      </c>
      <c r="D58" s="133">
        <f>E58+F58</f>
        <v>5916</v>
      </c>
      <c r="E58" s="129">
        <v>4251</v>
      </c>
      <c r="F58" s="129">
        <v>1665</v>
      </c>
      <c r="G58" s="133">
        <f>H58+I58</f>
        <v>320</v>
      </c>
      <c r="H58" s="129">
        <v>296</v>
      </c>
      <c r="I58" s="129">
        <v>24</v>
      </c>
      <c r="J58" s="129">
        <v>341</v>
      </c>
      <c r="K58" s="187"/>
      <c r="L58" s="188">
        <f t="shared" si="0"/>
        <v>6577</v>
      </c>
      <c r="M58" s="200"/>
      <c r="N58" s="204"/>
      <c r="O58" s="200"/>
      <c r="P58" s="200"/>
      <c r="Q58" s="200"/>
      <c r="R58" s="200"/>
      <c r="S58" s="200"/>
      <c r="T58" s="200"/>
      <c r="U58" s="200"/>
      <c r="V58" s="204"/>
      <c r="W58" s="200"/>
      <c r="X58" s="200"/>
      <c r="Y58" s="225"/>
      <c r="Z58" s="227"/>
      <c r="AA58" s="222" t="e">
        <f t="shared" si="7"/>
        <v>#DIV/0!</v>
      </c>
      <c r="AB58" s="222" t="e">
        <f t="shared" si="8"/>
        <v>#DIV/0!</v>
      </c>
      <c r="AC58" s="222" t="e">
        <f t="shared" si="9"/>
        <v>#DIV/0!</v>
      </c>
      <c r="AD58" s="222" t="e">
        <f t="shared" si="10"/>
        <v>#DIV/0!</v>
      </c>
      <c r="AE58" s="222" t="e">
        <f t="shared" si="11"/>
        <v>#DIV/0!</v>
      </c>
      <c r="AF58" s="222" t="e">
        <f t="shared" si="12"/>
        <v>#DIV/0!</v>
      </c>
      <c r="AG58" s="234" t="e">
        <f t="shared" si="13"/>
        <v>#DIV/0!</v>
      </c>
      <c r="AH58" s="222" t="e">
        <f t="shared" si="14"/>
        <v>#DIV/0!</v>
      </c>
      <c r="AI58" s="222" t="e">
        <f t="shared" si="15"/>
        <v>#DIV/0!</v>
      </c>
      <c r="AJ58" s="222" t="e">
        <f t="shared" si="16"/>
        <v>#DIV/0!</v>
      </c>
      <c r="AK58" s="235" t="e">
        <f t="shared" si="17"/>
        <v>#DIV/0!</v>
      </c>
      <c r="AL58" s="222" t="e">
        <f t="shared" si="18"/>
        <v>#DIV/0!</v>
      </c>
      <c r="AM58" s="222" t="e">
        <f t="shared" si="19"/>
        <v>#DIV/0!</v>
      </c>
      <c r="AN58" s="222" t="e">
        <f t="shared" si="20"/>
        <v>#DIV/0!</v>
      </c>
      <c r="AO58" s="236" t="e">
        <f t="shared" si="21"/>
        <v>#DIV/0!</v>
      </c>
      <c r="AP58" s="222" t="e">
        <f t="shared" si="22"/>
        <v>#DIV/0!</v>
      </c>
    </row>
    <row r="59" spans="1:42" ht="17.25" customHeight="1">
      <c r="A59" s="90" t="s">
        <v>29</v>
      </c>
    </row>
    <row r="60" spans="1:42" ht="15" customHeight="1">
      <c r="A60" s="90" t="s">
        <v>44</v>
      </c>
      <c r="Y60" s="90" t="s">
        <v>35</v>
      </c>
    </row>
    <row r="61" spans="1:42" ht="15" customHeight="1">
      <c r="A61" s="90" t="s">
        <v>14</v>
      </c>
      <c r="Y61" s="90" t="s">
        <v>83</v>
      </c>
    </row>
    <row r="64" spans="1:42" ht="15" customHeight="1">
      <c r="B64" s="120"/>
      <c r="C64" s="134" t="s">
        <v>15</v>
      </c>
      <c r="D64" s="134" t="s">
        <v>13</v>
      </c>
      <c r="E64" s="134" t="s">
        <v>18</v>
      </c>
    </row>
    <row r="65" spans="1:24" ht="15" customHeight="1">
      <c r="B65" s="121" t="s">
        <v>25</v>
      </c>
      <c r="C65" s="121">
        <v>12365</v>
      </c>
      <c r="D65" s="121">
        <v>1199</v>
      </c>
      <c r="E65" s="121">
        <v>654</v>
      </c>
    </row>
    <row r="66" spans="1:24" ht="15" customHeight="1">
      <c r="B66" s="121" t="s">
        <v>3</v>
      </c>
      <c r="C66" s="121">
        <v>12111</v>
      </c>
      <c r="D66" s="121">
        <v>1230</v>
      </c>
      <c r="E66" s="121">
        <v>625</v>
      </c>
    </row>
    <row r="67" spans="1:24" ht="15" customHeight="1">
      <c r="B67" s="121" t="s">
        <v>7</v>
      </c>
      <c r="C67" s="121">
        <v>11985</v>
      </c>
      <c r="D67" s="121">
        <v>1116</v>
      </c>
      <c r="E67" s="121">
        <v>598</v>
      </c>
    </row>
    <row r="68" spans="1:24" ht="15" customHeight="1">
      <c r="B68" s="121" t="s">
        <v>26</v>
      </c>
      <c r="C68" s="135">
        <v>11665</v>
      </c>
      <c r="D68" s="121">
        <v>1305</v>
      </c>
      <c r="E68" s="121">
        <v>648</v>
      </c>
    </row>
    <row r="69" spans="1:24" ht="15" customHeight="1">
      <c r="B69" s="121" t="s">
        <v>37</v>
      </c>
      <c r="C69" s="135">
        <v>11328</v>
      </c>
      <c r="D69" s="121">
        <v>1126</v>
      </c>
      <c r="E69" s="121">
        <v>702</v>
      </c>
    </row>
    <row r="78" spans="1:24" s="95" customFormat="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</row>
    <row r="79" spans="1:24" s="95" customFormat="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</row>
    <row r="80" spans="1:24" s="95" customFormat="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</row>
    <row r="81" spans="13:24" s="95" customFormat="1" ht="15" customHeight="1"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</row>
    <row r="82" spans="13:24" s="95" customFormat="1" ht="15" customHeight="1"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</row>
    <row r="83" spans="13:24" s="95" customFormat="1" ht="15" customHeight="1"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3:24" s="95" customFormat="1" ht="15" customHeight="1"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</row>
    <row r="85" spans="13:24" s="95" customFormat="1" ht="15" customHeight="1"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</row>
    <row r="86" spans="13:24" s="95" customFormat="1" ht="15" customHeight="1"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</row>
    <row r="87" spans="13:24" s="95" customFormat="1" ht="15" customHeight="1"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</row>
    <row r="88" spans="13:24" s="95" customFormat="1" ht="15" customHeight="1"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</row>
    <row r="89" spans="13:24" s="95" customFormat="1" ht="15" customHeight="1"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</row>
    <row r="90" spans="13:24" s="95" customFormat="1" ht="15" customHeight="1"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</row>
    <row r="91" spans="13:24" s="95" customFormat="1" ht="15" customHeight="1"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</row>
    <row r="92" spans="13:24" s="95" customFormat="1" ht="15" customHeight="1"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</row>
    <row r="93" spans="13:24" s="95" customFormat="1" ht="15" customHeight="1"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</row>
    <row r="94" spans="13:24" s="95" customFormat="1" ht="15" customHeight="1"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</row>
    <row r="95" spans="13:24" s="95" customFormat="1" ht="15" customHeight="1"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</row>
    <row r="96" spans="13:24" s="95" customFormat="1" ht="15" customHeight="1"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</row>
    <row r="97" spans="13:24" s="95" customFormat="1" ht="15" customHeight="1"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</row>
    <row r="98" spans="13:24" s="95" customFormat="1" ht="15" customHeight="1"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</row>
    <row r="99" spans="13:24" s="95" customFormat="1" ht="15" customHeight="1"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</row>
    <row r="100" spans="13:24" s="95" customFormat="1" ht="15" customHeight="1"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</row>
    <row r="101" spans="13:24" s="95" customFormat="1" ht="15" customHeight="1"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</row>
    <row r="102" spans="13:24" s="95" customFormat="1" ht="15" customHeight="1"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</row>
    <row r="103" spans="13:24" s="95" customFormat="1" ht="15" customHeight="1"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</row>
    <row r="104" spans="13:24" s="95" customFormat="1" ht="15" customHeight="1"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</row>
    <row r="105" spans="13:24" s="95" customFormat="1" ht="15" customHeight="1"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</row>
    <row r="106" spans="13:24" s="95" customFormat="1" ht="15" customHeight="1"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</row>
    <row r="107" spans="13:24" s="95" customFormat="1" ht="15" customHeight="1"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</row>
    <row r="108" spans="13:24" s="95" customFormat="1" ht="15" customHeight="1"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</row>
    <row r="109" spans="13:24" s="95" customFormat="1" ht="15" customHeight="1"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</row>
    <row r="110" spans="13:24" s="95" customFormat="1" ht="15" customHeight="1"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</row>
    <row r="111" spans="13:24" s="95" customFormat="1" ht="15" customHeight="1"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</row>
    <row r="112" spans="13:24" s="95" customFormat="1" ht="15" customHeight="1"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</row>
    <row r="113" spans="13:24" s="95" customFormat="1" ht="15" customHeight="1"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</row>
    <row r="114" spans="13:24" s="95" customFormat="1" ht="15" customHeight="1"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</row>
    <row r="115" spans="13:24" s="95" customFormat="1" ht="15" customHeight="1"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</row>
    <row r="116" spans="13:24" s="95" customFormat="1" ht="15" customHeight="1"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</row>
    <row r="117" spans="13:24" s="95" customFormat="1" ht="15" customHeight="1"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</row>
    <row r="118" spans="13:24" s="95" customFormat="1" ht="15" customHeight="1"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</row>
    <row r="119" spans="13:24" s="95" customFormat="1" ht="15" customHeight="1"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</row>
    <row r="120" spans="13:24" s="95" customFormat="1" ht="15" customHeight="1"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</row>
    <row r="121" spans="13:24" s="95" customFormat="1" ht="15" customHeight="1"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</row>
    <row r="122" spans="13:24" s="95" customFormat="1" ht="15" customHeight="1"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</row>
    <row r="123" spans="13:24" s="95" customFormat="1" ht="15" customHeight="1"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</row>
    <row r="124" spans="13:24" s="95" customFormat="1" ht="15" customHeight="1"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</row>
    <row r="125" spans="13:24" s="95" customFormat="1" ht="15" customHeight="1"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</row>
    <row r="126" spans="13:24" s="95" customFormat="1" ht="15" customHeight="1"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</row>
    <row r="127" spans="13:24" s="95" customFormat="1" ht="15" customHeight="1"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</row>
    <row r="128" spans="13:24" s="95" customFormat="1" ht="15" customHeight="1"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</row>
    <row r="129" spans="13:24" s="95" customFormat="1" ht="15" customHeight="1"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</row>
    <row r="130" spans="13:24" s="95" customFormat="1" ht="15" customHeight="1"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</row>
    <row r="131" spans="13:24" s="95" customFormat="1" ht="15" customHeight="1"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</row>
    <row r="132" spans="13:24" s="95" customFormat="1" ht="15" customHeight="1"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</row>
    <row r="133" spans="13:24" s="95" customFormat="1" ht="15" customHeight="1"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</row>
    <row r="134" spans="13:24" s="95" customFormat="1" ht="15" customHeight="1"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</row>
    <row r="135" spans="13:24" s="95" customFormat="1" ht="15" customHeight="1"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</row>
    <row r="136" spans="13:24" s="95" customFormat="1" ht="15" customHeight="1"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</row>
    <row r="137" spans="13:24" s="95" customFormat="1" ht="15" customHeight="1"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</row>
    <row r="138" spans="13:24" s="95" customFormat="1" ht="15" customHeight="1"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</row>
    <row r="139" spans="13:24" s="95" customFormat="1" ht="15" customHeight="1"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</row>
    <row r="140" spans="13:24" s="95" customFormat="1" ht="15" customHeight="1"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</row>
    <row r="141" spans="13:24" s="95" customFormat="1" ht="15" customHeight="1"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</row>
    <row r="142" spans="13:24" s="95" customFormat="1" ht="15" customHeight="1"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</row>
    <row r="143" spans="13:24" s="95" customFormat="1" ht="15" customHeight="1"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</row>
    <row r="144" spans="13:24" s="95" customFormat="1" ht="15" customHeight="1"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</row>
    <row r="145" spans="13:24" s="95" customFormat="1" ht="15" customHeight="1"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</row>
    <row r="146" spans="13:24" s="95" customFormat="1" ht="15" customHeight="1"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</row>
    <row r="147" spans="13:24" s="95" customFormat="1" ht="15" customHeight="1"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</row>
    <row r="148" spans="13:24" s="95" customFormat="1" ht="15" customHeight="1"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</row>
    <row r="149" spans="13:24" s="95" customFormat="1" ht="15" customHeight="1"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</row>
    <row r="150" spans="13:24" s="95" customFormat="1" ht="15" customHeight="1"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</row>
    <row r="151" spans="13:24" s="95" customFormat="1" ht="15" customHeight="1"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</row>
    <row r="152" spans="13:24" s="95" customFormat="1" ht="15" customHeight="1"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</row>
    <row r="153" spans="13:24" s="95" customFormat="1" ht="15" customHeight="1"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</row>
    <row r="154" spans="13:24" s="95" customFormat="1" ht="15" customHeight="1"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</row>
    <row r="155" spans="13:24" s="95" customFormat="1" ht="15" customHeight="1"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</row>
    <row r="156" spans="13:24" s="95" customFormat="1" ht="15" customHeight="1"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</row>
    <row r="157" spans="13:24" s="95" customFormat="1" ht="15" customHeight="1"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</row>
    <row r="158" spans="13:24" s="95" customFormat="1" ht="15" customHeight="1"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</row>
    <row r="159" spans="13:24" s="95" customFormat="1" ht="15" customHeight="1"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</row>
    <row r="160" spans="13:24" s="95" customFormat="1" ht="15" customHeight="1"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</row>
    <row r="161" spans="1:12" ht="1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ht="1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ht="1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</sheetData>
  <mergeCells count="22">
    <mergeCell ref="C3:J3"/>
    <mergeCell ref="O3:T3"/>
    <mergeCell ref="D4:F4"/>
    <mergeCell ref="G4:I4"/>
    <mergeCell ref="P4:Q4"/>
    <mergeCell ref="S4:T4"/>
    <mergeCell ref="A3:B4"/>
    <mergeCell ref="K3:K5"/>
    <mergeCell ref="L3:L5"/>
    <mergeCell ref="M3:M5"/>
    <mergeCell ref="N3:N5"/>
    <mergeCell ref="U3:U5"/>
    <mergeCell ref="V3:V5"/>
    <mergeCell ref="W3:X4"/>
    <mergeCell ref="Y3:Y5"/>
    <mergeCell ref="Z3:Z5"/>
    <mergeCell ref="AA3:AD4"/>
    <mergeCell ref="AE3:AH4"/>
    <mergeCell ref="AI3:AL4"/>
    <mergeCell ref="AM3:AP4"/>
    <mergeCell ref="C4:C5"/>
    <mergeCell ref="J4:J5"/>
  </mergeCells>
  <phoneticPr fontId="2"/>
  <pageMargins left="0.78740157480314965" right="0.78740157480314965" top="0" bottom="0" header="0.51181102362204722" footer="0.51181102362204722"/>
  <pageSetup paperSize="8" scale="44" fitToWidth="1" fitToHeight="1" orientation="portrait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R163"/>
  <sheetViews>
    <sheetView workbookViewId="0">
      <pane xSplit="2" ySplit="5" topLeftCell="C17" activePane="bottomRight" state="frozen"/>
      <selection pane="topRight"/>
      <selection pane="bottomLeft"/>
      <selection pane="bottomRight" activeCell="AA62" sqref="AA62"/>
    </sheetView>
  </sheetViews>
  <sheetFormatPr defaultColWidth="9.875" defaultRowHeight="15" customHeight="1"/>
  <cols>
    <col min="1" max="1" width="5.625" style="90" customWidth="1"/>
    <col min="2" max="2" width="7.875" style="90" customWidth="1"/>
    <col min="3" max="4" width="9.875" style="90"/>
    <col min="5" max="6" width="9.875" style="90" customWidth="0" outlineLevel="1"/>
    <col min="7" max="7" width="9.875" style="90" customWidth="0" collapsed="1"/>
    <col min="8" max="9" width="9.875" style="90" customWidth="0" outlineLevel="1"/>
    <col min="10" max="10" width="9.875" style="90" customWidth="0" collapsed="1"/>
    <col min="11" max="11" width="9.875" style="90"/>
    <col min="12" max="12" width="12.375" style="90" customWidth="1"/>
    <col min="13" max="13" width="12.25" style="91" customWidth="1"/>
    <col min="14" max="14" width="12.25" style="91" hidden="1" customWidth="1"/>
    <col min="15" max="15" width="7.875" style="91" hidden="1" customWidth="1"/>
    <col min="16" max="20" width="8.75" style="91" hidden="1" customWidth="1"/>
    <col min="21" max="21" width="12" style="91" hidden="1" customWidth="1"/>
    <col min="22" max="22" width="11.875" style="91" hidden="1" customWidth="1"/>
    <col min="23" max="24" width="8.75" style="91" hidden="1" customWidth="1"/>
    <col min="25" max="25" width="9.25" style="90" customWidth="1"/>
    <col min="26" max="26" width="9.26953125" style="90" bestFit="1" customWidth="1"/>
    <col min="27" max="29" width="12.5" style="90" customWidth="1"/>
    <col min="30" max="30" width="13.625" style="90" customWidth="1"/>
    <col min="31" max="31" width="15.5" style="90" customWidth="1"/>
    <col min="32" max="32" width="13.625" style="90" customWidth="1"/>
    <col min="33" max="33" width="9.5" style="90" bestFit="1" customWidth="1"/>
    <col min="34" max="36" width="9.375" style="90" bestFit="1" customWidth="1"/>
    <col min="37" max="37" width="9.5" style="90" bestFit="1" customWidth="1"/>
    <col min="38" max="40" width="9.375" style="90" bestFit="1" customWidth="1"/>
    <col min="41" max="41" width="9.5" style="90" bestFit="1" customWidth="1"/>
    <col min="42" max="44" width="9.375" style="90" bestFit="1" customWidth="1"/>
    <col min="45" max="16384" width="9.875" style="90"/>
  </cols>
  <sheetData>
    <row r="1" spans="1:44" ht="15" customHeight="1">
      <c r="A1" s="237" t="s">
        <v>5</v>
      </c>
      <c r="B1" s="237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238"/>
      <c r="Z1" s="238"/>
      <c r="AA1" s="238"/>
      <c r="AB1" s="238"/>
      <c r="AC1" s="238"/>
      <c r="AD1" s="238"/>
      <c r="AE1" s="238"/>
      <c r="AF1" s="238"/>
    </row>
    <row r="2" spans="1:44" ht="15" customHeight="1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362" t="s">
        <v>45</v>
      </c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238"/>
      <c r="Z2" s="238"/>
      <c r="AA2" s="238"/>
      <c r="AB2" s="238"/>
      <c r="AC2" s="238"/>
      <c r="AD2" s="238"/>
      <c r="AE2" s="238"/>
      <c r="AF2" s="238"/>
    </row>
    <row r="3" spans="1:44" ht="15" customHeight="1">
      <c r="A3" s="239" t="s">
        <v>42</v>
      </c>
      <c r="B3" s="253"/>
      <c r="C3" s="269" t="s">
        <v>10</v>
      </c>
      <c r="D3" s="284"/>
      <c r="E3" s="284"/>
      <c r="F3" s="284"/>
      <c r="G3" s="284"/>
      <c r="H3" s="284"/>
      <c r="I3" s="284"/>
      <c r="J3" s="324"/>
      <c r="K3" s="335" t="s">
        <v>11</v>
      </c>
      <c r="L3" s="351" t="s">
        <v>70</v>
      </c>
      <c r="M3" s="351" t="s">
        <v>28</v>
      </c>
      <c r="N3" s="375" t="s">
        <v>66</v>
      </c>
      <c r="O3" s="385" t="s">
        <v>68</v>
      </c>
      <c r="P3" s="385"/>
      <c r="Q3" s="385"/>
      <c r="R3" s="385"/>
      <c r="S3" s="385"/>
      <c r="T3" s="385"/>
      <c r="U3" s="402" t="s">
        <v>6</v>
      </c>
      <c r="V3" s="406" t="s">
        <v>8</v>
      </c>
      <c r="W3" s="385" t="s">
        <v>69</v>
      </c>
      <c r="X3" s="385"/>
      <c r="Y3" s="417" t="s">
        <v>32</v>
      </c>
      <c r="Z3" s="431" t="s">
        <v>40</v>
      </c>
      <c r="AA3" s="284" t="s">
        <v>27</v>
      </c>
      <c r="AB3" s="284"/>
      <c r="AC3" s="284"/>
      <c r="AD3" s="284"/>
      <c r="AE3" s="269" t="s">
        <v>72</v>
      </c>
      <c r="AF3" s="324"/>
      <c r="AG3" s="206" t="s">
        <v>47</v>
      </c>
      <c r="AH3" s="206"/>
      <c r="AI3" s="206"/>
      <c r="AJ3" s="220"/>
      <c r="AK3" s="230" t="s">
        <v>71</v>
      </c>
      <c r="AL3" s="206"/>
      <c r="AM3" s="206"/>
      <c r="AN3" s="220"/>
      <c r="AO3" s="230" t="s">
        <v>38</v>
      </c>
      <c r="AP3" s="206"/>
      <c r="AQ3" s="206"/>
      <c r="AR3" s="220"/>
    </row>
    <row r="4" spans="1:44" ht="15" customHeight="1">
      <c r="A4" s="240"/>
      <c r="B4" s="254"/>
      <c r="C4" s="270"/>
      <c r="D4" s="285"/>
      <c r="E4" s="285"/>
      <c r="F4" s="285"/>
      <c r="G4" s="285"/>
      <c r="H4" s="285"/>
      <c r="I4" s="285"/>
      <c r="J4" s="325"/>
      <c r="K4" s="336"/>
      <c r="L4" s="352"/>
      <c r="M4" s="352"/>
      <c r="N4" s="376"/>
      <c r="O4" s="285"/>
      <c r="P4" s="394" t="s">
        <v>62</v>
      </c>
      <c r="Q4" s="395"/>
      <c r="R4" s="285"/>
      <c r="S4" s="394" t="s">
        <v>63</v>
      </c>
      <c r="T4" s="399"/>
      <c r="U4" s="402"/>
      <c r="V4" s="406"/>
      <c r="W4" s="408"/>
      <c r="X4" s="408"/>
      <c r="Y4" s="418"/>
      <c r="Z4" s="432"/>
      <c r="AA4" s="408"/>
      <c r="AB4" s="408"/>
      <c r="AC4" s="408"/>
      <c r="AD4" s="408"/>
      <c r="AE4" s="460"/>
      <c r="AF4" s="462"/>
      <c r="AG4" s="201"/>
      <c r="AH4" s="201"/>
      <c r="AI4" s="201"/>
      <c r="AJ4" s="208"/>
      <c r="AK4" s="231"/>
      <c r="AL4" s="201"/>
      <c r="AM4" s="201"/>
      <c r="AN4" s="208"/>
      <c r="AO4" s="231"/>
      <c r="AP4" s="201"/>
      <c r="AQ4" s="201"/>
      <c r="AR4" s="208"/>
    </row>
    <row r="5" spans="1:44" ht="123.25">
      <c r="A5" s="241" t="s">
        <v>12</v>
      </c>
      <c r="B5" s="255"/>
      <c r="C5" s="271" t="s">
        <v>17</v>
      </c>
      <c r="D5" s="286" t="s">
        <v>15</v>
      </c>
      <c r="E5" s="255" t="s">
        <v>9</v>
      </c>
      <c r="F5" s="307" t="s">
        <v>54</v>
      </c>
      <c r="G5" s="286" t="s">
        <v>13</v>
      </c>
      <c r="H5" s="255" t="s">
        <v>9</v>
      </c>
      <c r="I5" s="307" t="s">
        <v>54</v>
      </c>
      <c r="J5" s="326" t="s">
        <v>18</v>
      </c>
      <c r="K5" s="337"/>
      <c r="L5" s="353"/>
      <c r="M5" s="353"/>
      <c r="N5" s="377"/>
      <c r="O5" s="386" t="s">
        <v>16</v>
      </c>
      <c r="P5" s="337" t="s">
        <v>60</v>
      </c>
      <c r="Q5" s="337" t="s">
        <v>4</v>
      </c>
      <c r="R5" s="396" t="s">
        <v>56</v>
      </c>
      <c r="S5" s="337" t="s">
        <v>65</v>
      </c>
      <c r="T5" s="337" t="s">
        <v>67</v>
      </c>
      <c r="U5" s="396"/>
      <c r="V5" s="407"/>
      <c r="W5" s="386" t="s">
        <v>34</v>
      </c>
      <c r="X5" s="409" t="s">
        <v>22</v>
      </c>
      <c r="Y5" s="419"/>
      <c r="Z5" s="433"/>
      <c r="AA5" s="337" t="s">
        <v>49</v>
      </c>
      <c r="AB5" s="396" t="s">
        <v>61</v>
      </c>
      <c r="AC5" s="452" t="s">
        <v>23</v>
      </c>
      <c r="AD5" s="457" t="s">
        <v>64</v>
      </c>
      <c r="AE5" s="461" t="s">
        <v>49</v>
      </c>
      <c r="AF5" s="463" t="s">
        <v>61</v>
      </c>
      <c r="AG5" s="210" t="s">
        <v>49</v>
      </c>
      <c r="AH5" s="210" t="s">
        <v>61</v>
      </c>
      <c r="AI5" s="232" t="s">
        <v>23</v>
      </c>
      <c r="AJ5" s="233" t="s">
        <v>64</v>
      </c>
      <c r="AK5" s="179" t="s">
        <v>49</v>
      </c>
      <c r="AL5" s="210" t="s">
        <v>61</v>
      </c>
      <c r="AM5" s="232" t="s">
        <v>23</v>
      </c>
      <c r="AN5" s="233" t="s">
        <v>64</v>
      </c>
      <c r="AO5" s="179" t="s">
        <v>49</v>
      </c>
      <c r="AP5" s="210" t="s">
        <v>61</v>
      </c>
      <c r="AQ5" s="232" t="s">
        <v>23</v>
      </c>
      <c r="AR5" s="233" t="s">
        <v>64</v>
      </c>
    </row>
    <row r="6" spans="1:44" s="92" customFormat="1" ht="15" customHeight="1">
      <c r="A6" s="242" t="s">
        <v>26</v>
      </c>
      <c r="B6" s="256" t="s">
        <v>19</v>
      </c>
      <c r="C6" s="272">
        <v>13618</v>
      </c>
      <c r="D6" s="287">
        <v>11665</v>
      </c>
      <c r="E6" s="300">
        <v>8701</v>
      </c>
      <c r="F6" s="308">
        <v>2964</v>
      </c>
      <c r="G6" s="287">
        <v>1305</v>
      </c>
      <c r="H6" s="300">
        <v>928</v>
      </c>
      <c r="I6" s="320">
        <v>377</v>
      </c>
      <c r="J6" s="327">
        <v>648</v>
      </c>
      <c r="K6" s="338">
        <v>1828</v>
      </c>
      <c r="L6" s="338">
        <f t="shared" ref="L6:L58" si="0">C6+K6</f>
        <v>15446</v>
      </c>
      <c r="M6" s="363">
        <f>D6+G6</f>
        <v>12970</v>
      </c>
      <c r="N6" s="378">
        <f t="shared" ref="N6:N58" si="1">M6/L6</f>
        <v>0.83969959860157972</v>
      </c>
      <c r="O6" s="387">
        <f>D6/M6</f>
        <v>0.89938319198149574</v>
      </c>
      <c r="P6" s="387">
        <f>E6/D6</f>
        <v>0.74590655807972572</v>
      </c>
      <c r="Q6" s="387">
        <f>F6/C6</f>
        <v>0.21765310618299311</v>
      </c>
      <c r="R6" s="387">
        <f>G6/M6</f>
        <v>0.10061680801850424</v>
      </c>
      <c r="S6" s="387">
        <f>H6/G6</f>
        <v>0.71111111111111114</v>
      </c>
      <c r="T6" s="387">
        <f>I6/G6</f>
        <v>0.28888888888888886</v>
      </c>
      <c r="U6" s="403">
        <f>J6+K6</f>
        <v>2476</v>
      </c>
      <c r="V6" s="387">
        <f t="shared" ref="V6:V58" si="2">U6/L6</f>
        <v>0.16030040139842031</v>
      </c>
      <c r="W6" s="387">
        <f>J6/U6</f>
        <v>0.26171243941841682</v>
      </c>
      <c r="X6" s="410">
        <f>K6/U6</f>
        <v>0.73828756058158318</v>
      </c>
      <c r="Y6" s="420"/>
      <c r="Z6" s="338"/>
      <c r="AA6" s="272"/>
      <c r="AB6" s="327"/>
      <c r="AC6" s="453"/>
      <c r="AD6" s="458"/>
      <c r="AE6" s="272"/>
      <c r="AF6" s="327"/>
      <c r="AG6" s="464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</row>
    <row r="7" spans="1:44" s="92" customFormat="1" ht="15" customHeight="1">
      <c r="A7" s="243" t="s">
        <v>37</v>
      </c>
      <c r="B7" s="257" t="s">
        <v>19</v>
      </c>
      <c r="C7" s="273">
        <v>13156</v>
      </c>
      <c r="D7" s="288">
        <v>11328</v>
      </c>
      <c r="E7" s="301">
        <v>8389</v>
      </c>
      <c r="F7" s="309">
        <v>2939</v>
      </c>
      <c r="G7" s="288">
        <v>1126</v>
      </c>
      <c r="H7" s="301">
        <v>773</v>
      </c>
      <c r="I7" s="321">
        <v>353</v>
      </c>
      <c r="J7" s="328">
        <v>702</v>
      </c>
      <c r="K7" s="339">
        <v>1745</v>
      </c>
      <c r="L7" s="339">
        <f t="shared" si="0"/>
        <v>14901</v>
      </c>
      <c r="M7" s="364">
        <f>D7+G7</f>
        <v>12454</v>
      </c>
      <c r="N7" s="379">
        <f t="shared" si="1"/>
        <v>0.83578283336688808</v>
      </c>
      <c r="O7" s="388">
        <f>D7/M7</f>
        <v>0.90958728119479682</v>
      </c>
      <c r="P7" s="388">
        <f>E7/D7</f>
        <v>0.74055437853107342</v>
      </c>
      <c r="Q7" s="388">
        <f>F7/C7</f>
        <v>0.22339616904834297</v>
      </c>
      <c r="R7" s="388">
        <f>G7/M7</f>
        <v>9.0412718805203143e-002</v>
      </c>
      <c r="S7" s="388">
        <f>H7/G7</f>
        <v>0.68650088809946719</v>
      </c>
      <c r="T7" s="388">
        <f>I7/G7</f>
        <v>0.31349911190053287</v>
      </c>
      <c r="U7" s="298">
        <f>J7+K7</f>
        <v>2447</v>
      </c>
      <c r="V7" s="388">
        <f t="shared" si="2"/>
        <v>0.16421716663311187</v>
      </c>
      <c r="W7" s="388">
        <f>J7/U7</f>
        <v>0.28688189619942789</v>
      </c>
      <c r="X7" s="411">
        <f>K7/U7</f>
        <v>0.71311810380057217</v>
      </c>
      <c r="Y7" s="421"/>
      <c r="Z7" s="339"/>
      <c r="AA7" s="273"/>
      <c r="AB7" s="328"/>
      <c r="AC7" s="454"/>
      <c r="AD7" s="459"/>
      <c r="AE7" s="273"/>
      <c r="AF7" s="328"/>
      <c r="AG7" s="464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</row>
    <row r="8" spans="1:44" s="92" customFormat="1" ht="15" customHeight="1">
      <c r="A8" s="243" t="s">
        <v>41</v>
      </c>
      <c r="B8" s="257" t="s">
        <v>19</v>
      </c>
      <c r="C8" s="273">
        <v>13051</v>
      </c>
      <c r="D8" s="288">
        <v>11239</v>
      </c>
      <c r="E8" s="301">
        <v>8384</v>
      </c>
      <c r="F8" s="309">
        <v>2855</v>
      </c>
      <c r="G8" s="288">
        <v>1178</v>
      </c>
      <c r="H8" s="301">
        <v>756</v>
      </c>
      <c r="I8" s="321">
        <v>422</v>
      </c>
      <c r="J8" s="328">
        <v>634</v>
      </c>
      <c r="K8" s="339">
        <v>1579</v>
      </c>
      <c r="L8" s="339">
        <f t="shared" si="0"/>
        <v>14630</v>
      </c>
      <c r="M8" s="364">
        <f>D8+G8</f>
        <v>12417</v>
      </c>
      <c r="N8" s="379">
        <f t="shared" si="1"/>
        <v>0.84873547505126457</v>
      </c>
      <c r="O8" s="388">
        <f>D8/M8</f>
        <v>0.90513006362245307</v>
      </c>
      <c r="P8" s="388">
        <f>E8/D8</f>
        <v>0.74597384108906484</v>
      </c>
      <c r="Q8" s="388">
        <f>F8/C8</f>
        <v>0.21875718335759711</v>
      </c>
      <c r="R8" s="388">
        <f>G8/M8</f>
        <v>9.4869936377546912e-002</v>
      </c>
      <c r="S8" s="388">
        <f>H8/G8</f>
        <v>0.6417657045840407</v>
      </c>
      <c r="T8" s="388">
        <f>I8/G8</f>
        <v>0.35823429541595925</v>
      </c>
      <c r="U8" s="298">
        <f>J8+K8</f>
        <v>2213</v>
      </c>
      <c r="V8" s="388">
        <f t="shared" si="2"/>
        <v>0.15126452494873546</v>
      </c>
      <c r="W8" s="388">
        <f>J8/U8</f>
        <v>0.28648892905558065</v>
      </c>
      <c r="X8" s="411">
        <f>K8/U8</f>
        <v>0.71351107094441935</v>
      </c>
      <c r="Y8" s="421"/>
      <c r="Z8" s="339"/>
      <c r="AA8" s="273"/>
      <c r="AB8" s="328"/>
      <c r="AC8" s="454"/>
      <c r="AD8" s="459"/>
      <c r="AE8" s="273"/>
      <c r="AF8" s="328"/>
      <c r="AG8" s="464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</row>
    <row r="9" spans="1:44" s="93" customFormat="1" ht="15" hidden="1" customHeight="1">
      <c r="A9" s="244"/>
      <c r="B9" s="258" t="s">
        <v>33</v>
      </c>
      <c r="C9" s="274">
        <v>5693</v>
      </c>
      <c r="D9" s="288">
        <v>4758</v>
      </c>
      <c r="E9" s="302">
        <v>3533</v>
      </c>
      <c r="F9" s="310">
        <v>1225</v>
      </c>
      <c r="G9" s="288">
        <v>631</v>
      </c>
      <c r="H9" s="319">
        <v>332</v>
      </c>
      <c r="I9" s="322">
        <v>299</v>
      </c>
      <c r="J9" s="329">
        <v>304</v>
      </c>
      <c r="K9" s="340" t="s">
        <v>30</v>
      </c>
      <c r="L9" s="339" t="e">
        <f t="shared" si="0"/>
        <v>#VALUE!</v>
      </c>
      <c r="M9" s="365"/>
      <c r="N9" s="379" t="e">
        <f t="shared" si="1"/>
        <v>#VALUE!</v>
      </c>
      <c r="O9" s="389"/>
      <c r="P9" s="389"/>
      <c r="Q9" s="389"/>
      <c r="R9" s="389"/>
      <c r="S9" s="389"/>
      <c r="T9" s="389"/>
      <c r="U9" s="389"/>
      <c r="V9" s="388" t="e">
        <f t="shared" si="2"/>
        <v>#VALUE!</v>
      </c>
      <c r="W9" s="389"/>
      <c r="X9" s="412"/>
      <c r="Y9" s="422"/>
      <c r="Z9" s="340"/>
      <c r="AA9" s="274"/>
      <c r="AB9" s="329"/>
      <c r="AC9" s="455"/>
      <c r="AD9" s="412"/>
      <c r="AE9" s="274"/>
      <c r="AF9" s="329"/>
      <c r="AG9" s="465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</row>
    <row r="10" spans="1:44" s="93" customFormat="1" ht="15" hidden="1" customHeight="1">
      <c r="A10" s="244"/>
      <c r="B10" s="258" t="s">
        <v>36</v>
      </c>
      <c r="C10" s="274">
        <v>7358</v>
      </c>
      <c r="D10" s="288">
        <v>6481</v>
      </c>
      <c r="E10" s="302">
        <v>4851</v>
      </c>
      <c r="F10" s="310">
        <v>1630</v>
      </c>
      <c r="G10" s="288">
        <v>547</v>
      </c>
      <c r="H10" s="302">
        <v>424</v>
      </c>
      <c r="I10" s="322">
        <v>123</v>
      </c>
      <c r="J10" s="329">
        <v>330</v>
      </c>
      <c r="K10" s="340" t="s">
        <v>30</v>
      </c>
      <c r="L10" s="339" t="e">
        <f t="shared" si="0"/>
        <v>#VALUE!</v>
      </c>
      <c r="M10" s="365"/>
      <c r="N10" s="379" t="e">
        <f t="shared" si="1"/>
        <v>#VALUE!</v>
      </c>
      <c r="O10" s="389"/>
      <c r="P10" s="389"/>
      <c r="Q10" s="389"/>
      <c r="R10" s="389"/>
      <c r="S10" s="389"/>
      <c r="T10" s="389"/>
      <c r="U10" s="389"/>
      <c r="V10" s="388" t="e">
        <f t="shared" si="2"/>
        <v>#VALUE!</v>
      </c>
      <c r="W10" s="389"/>
      <c r="X10" s="412"/>
      <c r="Y10" s="422"/>
      <c r="Z10" s="340"/>
      <c r="AA10" s="274"/>
      <c r="AB10" s="329"/>
      <c r="AC10" s="455"/>
      <c r="AD10" s="412"/>
      <c r="AE10" s="274"/>
      <c r="AF10" s="329"/>
      <c r="AG10" s="465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</row>
    <row r="11" spans="1:44" s="92" customFormat="1" ht="15" customHeight="1">
      <c r="A11" s="243" t="s">
        <v>43</v>
      </c>
      <c r="B11" s="257" t="s">
        <v>19</v>
      </c>
      <c r="C11" s="273">
        <v>12893</v>
      </c>
      <c r="D11" s="288">
        <v>11088</v>
      </c>
      <c r="E11" s="301">
        <v>8311</v>
      </c>
      <c r="F11" s="309">
        <v>2777</v>
      </c>
      <c r="G11" s="288">
        <v>1184</v>
      </c>
      <c r="H11" s="301">
        <v>752</v>
      </c>
      <c r="I11" s="321">
        <v>432</v>
      </c>
      <c r="J11" s="328">
        <v>621</v>
      </c>
      <c r="K11" s="339">
        <v>1425</v>
      </c>
      <c r="L11" s="339">
        <f t="shared" si="0"/>
        <v>14318</v>
      </c>
      <c r="M11" s="364">
        <f>D11+G11</f>
        <v>12272</v>
      </c>
      <c r="N11" s="379">
        <f t="shared" si="1"/>
        <v>0.85710294733901382</v>
      </c>
      <c r="O11" s="388">
        <f>D11/M11</f>
        <v>0.90352020860495441</v>
      </c>
      <c r="P11" s="388">
        <f>E11/D11</f>
        <v>0.74954906204906202</v>
      </c>
      <c r="Q11" s="388">
        <f>F11/C11</f>
        <v>0.21538819514465213</v>
      </c>
      <c r="R11" s="388">
        <f>G11/M11</f>
        <v>9.647979139504563e-002</v>
      </c>
      <c r="S11" s="388">
        <f>H11/G11</f>
        <v>0.63513513513513509</v>
      </c>
      <c r="T11" s="388">
        <f>I11/G11</f>
        <v>0.36486486486486486</v>
      </c>
      <c r="U11" s="298">
        <f>J11+K11</f>
        <v>2046</v>
      </c>
      <c r="V11" s="388">
        <f t="shared" si="2"/>
        <v>0.14289705266098618</v>
      </c>
      <c r="W11" s="388">
        <f>J11/U11</f>
        <v>0.30351906158357772</v>
      </c>
      <c r="X11" s="411">
        <f>K11/U11</f>
        <v>0.69648093841642233</v>
      </c>
      <c r="Y11" s="421"/>
      <c r="Z11" s="339"/>
      <c r="AA11" s="273"/>
      <c r="AB11" s="328"/>
      <c r="AC11" s="454"/>
      <c r="AD11" s="459"/>
      <c r="AE11" s="273"/>
      <c r="AF11" s="328"/>
      <c r="AG11" s="464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</row>
    <row r="12" spans="1:44" s="93" customFormat="1" ht="15" hidden="1" customHeight="1">
      <c r="A12" s="244"/>
      <c r="B12" s="258" t="s">
        <v>33</v>
      </c>
      <c r="C12" s="275">
        <v>5695</v>
      </c>
      <c r="D12" s="289">
        <v>4736</v>
      </c>
      <c r="E12" s="303">
        <v>3547</v>
      </c>
      <c r="F12" s="311">
        <v>1189</v>
      </c>
      <c r="G12" s="289">
        <v>664</v>
      </c>
      <c r="H12" s="303">
        <v>346</v>
      </c>
      <c r="I12" s="323">
        <v>318</v>
      </c>
      <c r="J12" s="330">
        <v>295</v>
      </c>
      <c r="K12" s="341" t="s">
        <v>30</v>
      </c>
      <c r="L12" s="339" t="e">
        <f t="shared" si="0"/>
        <v>#VALUE!</v>
      </c>
      <c r="M12" s="365"/>
      <c r="N12" s="379" t="e">
        <f t="shared" si="1"/>
        <v>#VALUE!</v>
      </c>
      <c r="O12" s="389"/>
      <c r="P12" s="389"/>
      <c r="Q12" s="389"/>
      <c r="R12" s="389"/>
      <c r="S12" s="389"/>
      <c r="T12" s="389"/>
      <c r="U12" s="389"/>
      <c r="V12" s="388" t="e">
        <f t="shared" si="2"/>
        <v>#VALUE!</v>
      </c>
      <c r="W12" s="389"/>
      <c r="X12" s="412"/>
      <c r="Y12" s="422"/>
      <c r="Z12" s="340"/>
      <c r="AA12" s="274"/>
      <c r="AB12" s="329"/>
      <c r="AC12" s="455"/>
      <c r="AD12" s="412"/>
      <c r="AE12" s="274"/>
      <c r="AF12" s="329"/>
      <c r="AG12" s="465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</row>
    <row r="13" spans="1:44" s="93" customFormat="1" ht="15" hidden="1" customHeight="1">
      <c r="A13" s="244"/>
      <c r="B13" s="258" t="s">
        <v>36</v>
      </c>
      <c r="C13" s="275">
        <v>7198</v>
      </c>
      <c r="D13" s="289">
        <v>6352</v>
      </c>
      <c r="E13" s="303">
        <v>4764</v>
      </c>
      <c r="F13" s="311">
        <v>1588</v>
      </c>
      <c r="G13" s="289">
        <v>520</v>
      </c>
      <c r="H13" s="303">
        <v>406</v>
      </c>
      <c r="I13" s="323">
        <v>114</v>
      </c>
      <c r="J13" s="330">
        <v>326</v>
      </c>
      <c r="K13" s="341" t="s">
        <v>30</v>
      </c>
      <c r="L13" s="339" t="e">
        <f t="shared" si="0"/>
        <v>#VALUE!</v>
      </c>
      <c r="M13" s="365"/>
      <c r="N13" s="379" t="e">
        <f t="shared" si="1"/>
        <v>#VALUE!</v>
      </c>
      <c r="O13" s="389"/>
      <c r="P13" s="389"/>
      <c r="Q13" s="389"/>
      <c r="R13" s="389"/>
      <c r="S13" s="389"/>
      <c r="T13" s="389"/>
      <c r="U13" s="389"/>
      <c r="V13" s="388" t="e">
        <f t="shared" si="2"/>
        <v>#VALUE!</v>
      </c>
      <c r="W13" s="389"/>
      <c r="X13" s="412"/>
      <c r="Y13" s="422"/>
      <c r="Z13" s="340"/>
      <c r="AA13" s="274"/>
      <c r="AB13" s="329"/>
      <c r="AC13" s="455"/>
      <c r="AD13" s="412"/>
      <c r="AE13" s="274"/>
      <c r="AF13" s="329"/>
      <c r="AG13" s="465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</row>
    <row r="14" spans="1:44" s="93" customFormat="1" ht="15" customHeight="1">
      <c r="A14" s="243" t="s">
        <v>48</v>
      </c>
      <c r="B14" s="257" t="s">
        <v>19</v>
      </c>
      <c r="C14" s="273">
        <f t="shared" ref="C14:C58" si="3">D14+G14+J14</f>
        <v>12839</v>
      </c>
      <c r="D14" s="288">
        <f t="shared" ref="D14:J14" si="4">D15+D16</f>
        <v>11196</v>
      </c>
      <c r="E14" s="301">
        <f t="shared" si="4"/>
        <v>8421</v>
      </c>
      <c r="F14" s="309">
        <f t="shared" si="4"/>
        <v>2775</v>
      </c>
      <c r="G14" s="288">
        <f t="shared" si="4"/>
        <v>951</v>
      </c>
      <c r="H14" s="301">
        <f t="shared" si="4"/>
        <v>658</v>
      </c>
      <c r="I14" s="309">
        <f t="shared" si="4"/>
        <v>293</v>
      </c>
      <c r="J14" s="328">
        <f t="shared" si="4"/>
        <v>692</v>
      </c>
      <c r="K14" s="339">
        <v>1349</v>
      </c>
      <c r="L14" s="339">
        <f t="shared" si="0"/>
        <v>14188</v>
      </c>
      <c r="M14" s="364">
        <f>D14+G14</f>
        <v>12147</v>
      </c>
      <c r="N14" s="379">
        <f t="shared" si="1"/>
        <v>0.85614603890611785</v>
      </c>
      <c r="O14" s="388">
        <f>D14/M14</f>
        <v>0.9217090639664115</v>
      </c>
      <c r="P14" s="388">
        <f>E14/D14</f>
        <v>0.75214362272240087</v>
      </c>
      <c r="Q14" s="388">
        <f>F14/C14</f>
        <v>0.21613832853025935</v>
      </c>
      <c r="R14" s="388">
        <f>G14/M14</f>
        <v>7.829093603358854e-002</v>
      </c>
      <c r="S14" s="388">
        <f>H14/G14</f>
        <v>0.6919032597266036</v>
      </c>
      <c r="T14" s="388">
        <f>I14/G14</f>
        <v>0.30809674027339645</v>
      </c>
      <c r="U14" s="298">
        <f>J14+K14</f>
        <v>2041</v>
      </c>
      <c r="V14" s="388">
        <f t="shared" si="2"/>
        <v>0.14385396109388215</v>
      </c>
      <c r="W14" s="388">
        <f>J14/U14</f>
        <v>0.33904948554630082</v>
      </c>
      <c r="X14" s="411">
        <f>K14/U14</f>
        <v>0.66095051445369912</v>
      </c>
      <c r="Y14" s="422"/>
      <c r="Z14" s="340"/>
      <c r="AA14" s="274"/>
      <c r="AB14" s="329"/>
      <c r="AC14" s="455"/>
      <c r="AD14" s="412"/>
      <c r="AE14" s="274"/>
      <c r="AF14" s="329"/>
      <c r="AG14" s="465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</row>
    <row r="15" spans="1:44" s="93" customFormat="1" ht="15" hidden="1" customHeight="1">
      <c r="A15" s="244"/>
      <c r="B15" s="258" t="s">
        <v>33</v>
      </c>
      <c r="C15" s="275">
        <f t="shared" si="3"/>
        <v>5706</v>
      </c>
      <c r="D15" s="289">
        <f>E15+F15</f>
        <v>4818</v>
      </c>
      <c r="E15" s="303">
        <v>3605</v>
      </c>
      <c r="F15" s="311">
        <v>1213</v>
      </c>
      <c r="G15" s="289">
        <f>H15+I15</f>
        <v>588</v>
      </c>
      <c r="H15" s="303">
        <v>301</v>
      </c>
      <c r="I15" s="311">
        <v>287</v>
      </c>
      <c r="J15" s="330">
        <v>300</v>
      </c>
      <c r="K15" s="340" t="s">
        <v>30</v>
      </c>
      <c r="L15" s="339" t="e">
        <f t="shared" si="0"/>
        <v>#VALUE!</v>
      </c>
      <c r="M15" s="365"/>
      <c r="N15" s="379" t="e">
        <f t="shared" si="1"/>
        <v>#VALUE!</v>
      </c>
      <c r="O15" s="389"/>
      <c r="P15" s="389"/>
      <c r="Q15" s="389"/>
      <c r="R15" s="389"/>
      <c r="S15" s="389"/>
      <c r="T15" s="389"/>
      <c r="U15" s="389"/>
      <c r="V15" s="388" t="e">
        <f t="shared" si="2"/>
        <v>#VALUE!</v>
      </c>
      <c r="W15" s="389"/>
      <c r="X15" s="412"/>
      <c r="Y15" s="422"/>
      <c r="Z15" s="340"/>
      <c r="AA15" s="274"/>
      <c r="AB15" s="329"/>
      <c r="AC15" s="455"/>
      <c r="AD15" s="412"/>
      <c r="AE15" s="274"/>
      <c r="AF15" s="329"/>
      <c r="AG15" s="465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</row>
    <row r="16" spans="1:44" s="93" customFormat="1" ht="15" hidden="1" customHeight="1">
      <c r="A16" s="244"/>
      <c r="B16" s="258" t="s">
        <v>36</v>
      </c>
      <c r="C16" s="275">
        <f t="shared" si="3"/>
        <v>7133</v>
      </c>
      <c r="D16" s="289">
        <f>E16+F16</f>
        <v>6378</v>
      </c>
      <c r="E16" s="303">
        <v>4816</v>
      </c>
      <c r="F16" s="311">
        <v>1562</v>
      </c>
      <c r="G16" s="289">
        <f>H16+I16</f>
        <v>363</v>
      </c>
      <c r="H16" s="303">
        <v>357</v>
      </c>
      <c r="I16" s="311">
        <v>6</v>
      </c>
      <c r="J16" s="330">
        <v>392</v>
      </c>
      <c r="K16" s="340" t="s">
        <v>30</v>
      </c>
      <c r="L16" s="339" t="e">
        <f t="shared" si="0"/>
        <v>#VALUE!</v>
      </c>
      <c r="M16" s="365"/>
      <c r="N16" s="379" t="e">
        <f t="shared" si="1"/>
        <v>#VALUE!</v>
      </c>
      <c r="O16" s="389"/>
      <c r="P16" s="389"/>
      <c r="Q16" s="389"/>
      <c r="R16" s="389"/>
      <c r="S16" s="389"/>
      <c r="T16" s="389"/>
      <c r="U16" s="389"/>
      <c r="V16" s="388" t="e">
        <f t="shared" si="2"/>
        <v>#VALUE!</v>
      </c>
      <c r="W16" s="389"/>
      <c r="X16" s="412"/>
      <c r="Y16" s="422"/>
      <c r="Z16" s="340"/>
      <c r="AA16" s="274"/>
      <c r="AB16" s="329"/>
      <c r="AC16" s="455"/>
      <c r="AD16" s="412"/>
      <c r="AE16" s="274"/>
      <c r="AF16" s="329"/>
      <c r="AG16" s="465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</row>
    <row r="17" spans="1:44" ht="15" customHeight="1">
      <c r="A17" s="243" t="s">
        <v>50</v>
      </c>
      <c r="B17" s="257" t="s">
        <v>19</v>
      </c>
      <c r="C17" s="273">
        <f t="shared" si="3"/>
        <v>12759</v>
      </c>
      <c r="D17" s="288">
        <f t="shared" ref="D17:J17" si="5">D18+D19</f>
        <v>11364</v>
      </c>
      <c r="E17" s="301">
        <f t="shared" si="5"/>
        <v>8610</v>
      </c>
      <c r="F17" s="309">
        <f t="shared" si="5"/>
        <v>2754</v>
      </c>
      <c r="G17" s="288">
        <f t="shared" si="5"/>
        <v>698</v>
      </c>
      <c r="H17" s="301">
        <f t="shared" si="5"/>
        <v>622</v>
      </c>
      <c r="I17" s="309">
        <f t="shared" si="5"/>
        <v>76</v>
      </c>
      <c r="J17" s="328">
        <f t="shared" si="5"/>
        <v>697</v>
      </c>
      <c r="K17" s="339">
        <v>1578</v>
      </c>
      <c r="L17" s="339">
        <f t="shared" si="0"/>
        <v>14337</v>
      </c>
      <c r="M17" s="364">
        <f>D17+G17</f>
        <v>12062</v>
      </c>
      <c r="N17" s="379">
        <f t="shared" si="1"/>
        <v>0.84131966241194112</v>
      </c>
      <c r="O17" s="388">
        <f>D17/M17</f>
        <v>0.94213231636544525</v>
      </c>
      <c r="P17" s="388">
        <f>E17/D17</f>
        <v>0.75765575501583948</v>
      </c>
      <c r="Q17" s="388">
        <f>F17/C17</f>
        <v>0.21584763696214437</v>
      </c>
      <c r="R17" s="388">
        <f>G17/M17</f>
        <v>5.7867683634554801e-002</v>
      </c>
      <c r="S17" s="388">
        <f>H17/G17</f>
        <v>0.89111747851002865</v>
      </c>
      <c r="T17" s="388">
        <f>I17/G17</f>
        <v>0.10888252148997135</v>
      </c>
      <c r="U17" s="298">
        <f>J17+K17</f>
        <v>2275</v>
      </c>
      <c r="V17" s="388">
        <f t="shared" si="2"/>
        <v>0.15868033758805886</v>
      </c>
      <c r="W17" s="388">
        <f>J17/U17</f>
        <v>0.30637362637362636</v>
      </c>
      <c r="X17" s="411">
        <f>K17/U17</f>
        <v>0.69362637362637358</v>
      </c>
      <c r="Y17" s="423"/>
      <c r="Z17" s="434"/>
      <c r="AA17" s="439"/>
      <c r="AB17" s="447"/>
      <c r="AC17" s="456"/>
      <c r="AD17" s="413"/>
      <c r="AE17" s="439"/>
      <c r="AF17" s="447"/>
      <c r="AG17" s="466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</row>
    <row r="18" spans="1:44" ht="15" hidden="1" customHeight="1">
      <c r="A18" s="244"/>
      <c r="B18" s="258" t="s">
        <v>33</v>
      </c>
      <c r="C18" s="275">
        <f t="shared" si="3"/>
        <v>5603</v>
      </c>
      <c r="D18" s="289">
        <f>E18+F18</f>
        <v>4932</v>
      </c>
      <c r="E18" s="303">
        <v>3712</v>
      </c>
      <c r="F18" s="311">
        <v>1220</v>
      </c>
      <c r="G18" s="289">
        <f>H18+I18</f>
        <v>357</v>
      </c>
      <c r="H18" s="303">
        <v>293</v>
      </c>
      <c r="I18" s="311">
        <v>64</v>
      </c>
      <c r="J18" s="330">
        <v>314</v>
      </c>
      <c r="K18" s="341" t="s">
        <v>30</v>
      </c>
      <c r="L18" s="339" t="e">
        <f t="shared" si="0"/>
        <v>#VALUE!</v>
      </c>
      <c r="M18" s="366"/>
      <c r="N18" s="379" t="e">
        <f t="shared" si="1"/>
        <v>#VALUE!</v>
      </c>
      <c r="O18" s="390"/>
      <c r="P18" s="390"/>
      <c r="Q18" s="390"/>
      <c r="R18" s="390"/>
      <c r="S18" s="390"/>
      <c r="T18" s="390"/>
      <c r="U18" s="390"/>
      <c r="V18" s="388" t="e">
        <f t="shared" si="2"/>
        <v>#VALUE!</v>
      </c>
      <c r="W18" s="390"/>
      <c r="X18" s="413"/>
      <c r="Y18" s="423"/>
      <c r="Z18" s="434"/>
      <c r="AA18" s="439"/>
      <c r="AB18" s="447"/>
      <c r="AC18" s="456"/>
      <c r="AD18" s="413"/>
      <c r="AE18" s="439"/>
      <c r="AF18" s="447"/>
      <c r="AG18" s="466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</row>
    <row r="19" spans="1:44" ht="15" hidden="1" customHeight="1">
      <c r="A19" s="244"/>
      <c r="B19" s="258" t="s">
        <v>36</v>
      </c>
      <c r="C19" s="275">
        <f t="shared" si="3"/>
        <v>7156</v>
      </c>
      <c r="D19" s="289">
        <f>E19+F19</f>
        <v>6432</v>
      </c>
      <c r="E19" s="303">
        <v>4898</v>
      </c>
      <c r="F19" s="311">
        <v>1534</v>
      </c>
      <c r="G19" s="289">
        <f>H19+I19</f>
        <v>341</v>
      </c>
      <c r="H19" s="303">
        <v>329</v>
      </c>
      <c r="I19" s="311">
        <v>12</v>
      </c>
      <c r="J19" s="330">
        <v>383</v>
      </c>
      <c r="K19" s="341" t="s">
        <v>30</v>
      </c>
      <c r="L19" s="339" t="e">
        <f t="shared" si="0"/>
        <v>#VALUE!</v>
      </c>
      <c r="M19" s="366"/>
      <c r="N19" s="379" t="e">
        <f t="shared" si="1"/>
        <v>#VALUE!</v>
      </c>
      <c r="O19" s="390"/>
      <c r="P19" s="390"/>
      <c r="Q19" s="390"/>
      <c r="R19" s="390"/>
      <c r="S19" s="390"/>
      <c r="T19" s="390"/>
      <c r="U19" s="390"/>
      <c r="V19" s="388" t="e">
        <f t="shared" si="2"/>
        <v>#VALUE!</v>
      </c>
      <c r="W19" s="390"/>
      <c r="X19" s="413"/>
      <c r="Y19" s="423"/>
      <c r="Z19" s="434"/>
      <c r="AA19" s="439"/>
      <c r="AB19" s="447"/>
      <c r="AC19" s="456"/>
      <c r="AD19" s="413"/>
      <c r="AE19" s="439"/>
      <c r="AF19" s="447"/>
      <c r="AG19" s="466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</row>
    <row r="20" spans="1:44" s="90" customFormat="1" ht="15" customHeight="1">
      <c r="A20" s="243" t="s">
        <v>46</v>
      </c>
      <c r="B20" s="257" t="s">
        <v>19</v>
      </c>
      <c r="C20" s="273">
        <f t="shared" si="3"/>
        <v>12905</v>
      </c>
      <c r="D20" s="288">
        <f t="shared" ref="D20:J20" si="6">D21+D22</f>
        <v>11332</v>
      </c>
      <c r="E20" s="301">
        <f t="shared" si="6"/>
        <v>8545</v>
      </c>
      <c r="F20" s="309">
        <f t="shared" si="6"/>
        <v>2787</v>
      </c>
      <c r="G20" s="288">
        <f t="shared" si="6"/>
        <v>800</v>
      </c>
      <c r="H20" s="301">
        <f t="shared" si="6"/>
        <v>721</v>
      </c>
      <c r="I20" s="309">
        <f t="shared" si="6"/>
        <v>79</v>
      </c>
      <c r="J20" s="328">
        <f t="shared" si="6"/>
        <v>773</v>
      </c>
      <c r="K20" s="339">
        <v>1337</v>
      </c>
      <c r="L20" s="339">
        <f t="shared" si="0"/>
        <v>14242</v>
      </c>
      <c r="M20" s="364">
        <f>D20+G20</f>
        <v>12132</v>
      </c>
      <c r="N20" s="379">
        <f t="shared" si="1"/>
        <v>0.85184665075129895</v>
      </c>
      <c r="O20" s="388">
        <f>D20/M20</f>
        <v>0.93405868776788659</v>
      </c>
      <c r="P20" s="388">
        <f>E20/D20</f>
        <v>0.75405930109424635</v>
      </c>
      <c r="Q20" s="388">
        <f>F20/C20</f>
        <v>0.21596280511429677</v>
      </c>
      <c r="R20" s="388">
        <f>G20/M20</f>
        <v>6.5941312232113414e-002</v>
      </c>
      <c r="S20" s="388">
        <f>H20/G20</f>
        <v>0.90125</v>
      </c>
      <c r="T20" s="388">
        <f>I20/G20</f>
        <v>9.8750000000000004e-002</v>
      </c>
      <c r="U20" s="298">
        <f>J20+K20</f>
        <v>2110</v>
      </c>
      <c r="V20" s="388">
        <f t="shared" si="2"/>
        <v>0.14815334924870102</v>
      </c>
      <c r="W20" s="388">
        <f>J20/U20</f>
        <v>0.36635071090047394</v>
      </c>
      <c r="X20" s="411">
        <f>K20/U20</f>
        <v>0.63364928909952611</v>
      </c>
      <c r="Y20" s="422">
        <v>54832</v>
      </c>
      <c r="Z20" s="340">
        <v>17740</v>
      </c>
      <c r="AA20" s="274">
        <f t="shared" ref="AA20:AA32" si="7">ROUND(L20*1000/Y20,0)</f>
        <v>260</v>
      </c>
      <c r="AB20" s="329">
        <f t="shared" ref="AB20:AB32" si="8">ROUND(L20*1000/Z20,0)</f>
        <v>803</v>
      </c>
      <c r="AC20" s="455">
        <f t="shared" ref="AC20:AC32" si="9">ROUND(L20*1000*1000/Y20/365,0)</f>
        <v>712</v>
      </c>
      <c r="AD20" s="412">
        <f t="shared" ref="AD20:AD32" si="10">ROUND(L20*1000*1000/Z20/365,0)</f>
        <v>2200</v>
      </c>
      <c r="AE20" s="274">
        <f t="shared" ref="AE20:AE32" si="11">ROUND(M20*1000/Y20,0)</f>
        <v>221</v>
      </c>
      <c r="AF20" s="329">
        <f t="shared" ref="AF20:AF32" si="12">ROUND(M20*1000/Z20,0)</f>
        <v>684</v>
      </c>
      <c r="AG20" s="465">
        <f t="shared" ref="AG20:AG32" si="13">ROUND(E20*1000/Y20,0)</f>
        <v>156</v>
      </c>
      <c r="AH20" s="222">
        <f t="shared" ref="AH20:AH32" si="14">ROUND(E20*1000/Z20,0)</f>
        <v>482</v>
      </c>
      <c r="AI20" s="234">
        <f t="shared" ref="AI20:AI32" si="15">ROUND(E20*1000*1000/Y20/365,0)</f>
        <v>427</v>
      </c>
      <c r="AJ20" s="222">
        <f t="shared" ref="AJ20:AJ32" si="16">ROUND(E20*1000*1000/Z20/365,0)</f>
        <v>1320</v>
      </c>
      <c r="AK20" s="222">
        <f t="shared" ref="AK20:AK32" si="17">ROUND(G20*1000/Y20,0)</f>
        <v>15</v>
      </c>
      <c r="AL20" s="222">
        <f t="shared" ref="AL20:AL32" si="18">ROUND(G20*1000/Z20,0)</f>
        <v>45</v>
      </c>
      <c r="AM20" s="235">
        <f t="shared" ref="AM20:AM32" si="19">ROUND(G20*1000*1000/Y20/365,0)</f>
        <v>40</v>
      </c>
      <c r="AN20" s="222">
        <f t="shared" ref="AN20:AN32" si="20">ROUND(G20*1000*1000/Z20/365,0)</f>
        <v>124</v>
      </c>
      <c r="AO20" s="222">
        <f t="shared" ref="AO20:AO32" si="21">ROUND(J20*1000/Y20,0)</f>
        <v>14</v>
      </c>
      <c r="AP20" s="222">
        <f t="shared" ref="AP20:AP32" si="22">ROUND(J20*1000/Z20,0)</f>
        <v>44</v>
      </c>
      <c r="AQ20" s="236">
        <f t="shared" ref="AQ20:AQ58" si="23">ROUND(J20*1000*1000/Y20/365,0)</f>
        <v>39</v>
      </c>
      <c r="AR20" s="222">
        <f t="shared" ref="AR20:AR58" si="24">ROUND(J20*1000*1000/Z20/365,0)</f>
        <v>119</v>
      </c>
    </row>
    <row r="21" spans="1:44" s="90" customFormat="1" ht="15" hidden="1" customHeight="1">
      <c r="A21" s="244"/>
      <c r="B21" s="258" t="s">
        <v>33</v>
      </c>
      <c r="C21" s="275">
        <f t="shared" si="3"/>
        <v>5743</v>
      </c>
      <c r="D21" s="289">
        <v>5039</v>
      </c>
      <c r="E21" s="303">
        <v>3839</v>
      </c>
      <c r="F21" s="311">
        <v>1200</v>
      </c>
      <c r="G21" s="289">
        <v>401</v>
      </c>
      <c r="H21" s="303">
        <v>352</v>
      </c>
      <c r="I21" s="311">
        <v>49</v>
      </c>
      <c r="J21" s="330">
        <v>303</v>
      </c>
      <c r="K21" s="341"/>
      <c r="L21" s="339">
        <f t="shared" si="0"/>
        <v>5743</v>
      </c>
      <c r="M21" s="366"/>
      <c r="N21" s="379">
        <f t="shared" si="1"/>
        <v>0</v>
      </c>
      <c r="O21" s="390"/>
      <c r="P21" s="390"/>
      <c r="Q21" s="390"/>
      <c r="R21" s="390"/>
      <c r="S21" s="390"/>
      <c r="T21" s="390"/>
      <c r="U21" s="390"/>
      <c r="V21" s="388">
        <f t="shared" si="2"/>
        <v>0</v>
      </c>
      <c r="W21" s="390"/>
      <c r="X21" s="413"/>
      <c r="Y21" s="422"/>
      <c r="Z21" s="340"/>
      <c r="AA21" s="274" t="e">
        <f t="shared" si="7"/>
        <v>#DIV/0!</v>
      </c>
      <c r="AB21" s="329" t="e">
        <f t="shared" si="8"/>
        <v>#DIV/0!</v>
      </c>
      <c r="AC21" s="455" t="e">
        <f t="shared" si="9"/>
        <v>#DIV/0!</v>
      </c>
      <c r="AD21" s="412" t="e">
        <f t="shared" si="10"/>
        <v>#DIV/0!</v>
      </c>
      <c r="AE21" s="274" t="e">
        <f t="shared" si="11"/>
        <v>#DIV/0!</v>
      </c>
      <c r="AF21" s="329" t="e">
        <f t="shared" si="12"/>
        <v>#DIV/0!</v>
      </c>
      <c r="AG21" s="465" t="e">
        <f t="shared" si="13"/>
        <v>#DIV/0!</v>
      </c>
      <c r="AH21" s="222" t="e">
        <f t="shared" si="14"/>
        <v>#DIV/0!</v>
      </c>
      <c r="AI21" s="234" t="e">
        <f t="shared" si="15"/>
        <v>#DIV/0!</v>
      </c>
      <c r="AJ21" s="222" t="e">
        <f t="shared" si="16"/>
        <v>#DIV/0!</v>
      </c>
      <c r="AK21" s="222" t="e">
        <f t="shared" si="17"/>
        <v>#DIV/0!</v>
      </c>
      <c r="AL21" s="222" t="e">
        <f t="shared" si="18"/>
        <v>#DIV/0!</v>
      </c>
      <c r="AM21" s="235" t="e">
        <f t="shared" si="19"/>
        <v>#DIV/0!</v>
      </c>
      <c r="AN21" s="222" t="e">
        <f t="shared" si="20"/>
        <v>#DIV/0!</v>
      </c>
      <c r="AO21" s="222" t="e">
        <f t="shared" si="21"/>
        <v>#DIV/0!</v>
      </c>
      <c r="AP21" s="222" t="e">
        <f t="shared" si="22"/>
        <v>#DIV/0!</v>
      </c>
      <c r="AQ21" s="236" t="e">
        <f t="shared" si="23"/>
        <v>#DIV/0!</v>
      </c>
      <c r="AR21" s="222" t="e">
        <f t="shared" si="24"/>
        <v>#DIV/0!</v>
      </c>
    </row>
    <row r="22" spans="1:44" s="90" customFormat="1" ht="15" hidden="1" customHeight="1">
      <c r="A22" s="244"/>
      <c r="B22" s="258" t="s">
        <v>36</v>
      </c>
      <c r="C22" s="275">
        <f t="shared" si="3"/>
        <v>7162</v>
      </c>
      <c r="D22" s="289">
        <v>6293</v>
      </c>
      <c r="E22" s="303">
        <v>4706</v>
      </c>
      <c r="F22" s="311">
        <v>1587</v>
      </c>
      <c r="G22" s="289">
        <v>399</v>
      </c>
      <c r="H22" s="303">
        <v>369</v>
      </c>
      <c r="I22" s="311">
        <v>30</v>
      </c>
      <c r="J22" s="330">
        <v>470</v>
      </c>
      <c r="K22" s="341" t="s">
        <v>30</v>
      </c>
      <c r="L22" s="339" t="e">
        <f t="shared" si="0"/>
        <v>#VALUE!</v>
      </c>
      <c r="M22" s="366"/>
      <c r="N22" s="379" t="e">
        <f t="shared" si="1"/>
        <v>#VALUE!</v>
      </c>
      <c r="O22" s="390"/>
      <c r="P22" s="390"/>
      <c r="Q22" s="390"/>
      <c r="R22" s="390"/>
      <c r="S22" s="390"/>
      <c r="T22" s="390"/>
      <c r="U22" s="390"/>
      <c r="V22" s="388" t="e">
        <f t="shared" si="2"/>
        <v>#VALUE!</v>
      </c>
      <c r="W22" s="390"/>
      <c r="X22" s="413"/>
      <c r="Y22" s="422"/>
      <c r="Z22" s="340"/>
      <c r="AA22" s="274" t="e">
        <f t="shared" si="7"/>
        <v>#VALUE!</v>
      </c>
      <c r="AB22" s="329" t="e">
        <f t="shared" si="8"/>
        <v>#VALUE!</v>
      </c>
      <c r="AC22" s="455" t="e">
        <f t="shared" si="9"/>
        <v>#VALUE!</v>
      </c>
      <c r="AD22" s="412" t="e">
        <f t="shared" si="10"/>
        <v>#VALUE!</v>
      </c>
      <c r="AE22" s="274" t="e">
        <f t="shared" si="11"/>
        <v>#DIV/0!</v>
      </c>
      <c r="AF22" s="329" t="e">
        <f t="shared" si="12"/>
        <v>#DIV/0!</v>
      </c>
      <c r="AG22" s="465" t="e">
        <f t="shared" si="13"/>
        <v>#DIV/0!</v>
      </c>
      <c r="AH22" s="222" t="e">
        <f t="shared" si="14"/>
        <v>#DIV/0!</v>
      </c>
      <c r="AI22" s="234" t="e">
        <f t="shared" si="15"/>
        <v>#DIV/0!</v>
      </c>
      <c r="AJ22" s="222" t="e">
        <f t="shared" si="16"/>
        <v>#DIV/0!</v>
      </c>
      <c r="AK22" s="222" t="e">
        <f t="shared" si="17"/>
        <v>#DIV/0!</v>
      </c>
      <c r="AL22" s="222" t="e">
        <f t="shared" si="18"/>
        <v>#DIV/0!</v>
      </c>
      <c r="AM22" s="235" t="e">
        <f t="shared" si="19"/>
        <v>#DIV/0!</v>
      </c>
      <c r="AN22" s="222" t="e">
        <f t="shared" si="20"/>
        <v>#DIV/0!</v>
      </c>
      <c r="AO22" s="222" t="e">
        <f t="shared" si="21"/>
        <v>#DIV/0!</v>
      </c>
      <c r="AP22" s="222" t="e">
        <f t="shared" si="22"/>
        <v>#DIV/0!</v>
      </c>
      <c r="AQ22" s="236" t="e">
        <f t="shared" si="23"/>
        <v>#DIV/0!</v>
      </c>
      <c r="AR22" s="222" t="e">
        <f t="shared" si="24"/>
        <v>#DIV/0!</v>
      </c>
    </row>
    <row r="23" spans="1:44" s="90" customFormat="1" ht="15" customHeight="1">
      <c r="A23" s="243" t="s">
        <v>51</v>
      </c>
      <c r="B23" s="257" t="s">
        <v>19</v>
      </c>
      <c r="C23" s="273">
        <f t="shared" si="3"/>
        <v>12607</v>
      </c>
      <c r="D23" s="288">
        <f t="shared" ref="D23:J23" si="25">D24+D25</f>
        <v>11073</v>
      </c>
      <c r="E23" s="301">
        <f t="shared" si="25"/>
        <v>8197</v>
      </c>
      <c r="F23" s="309">
        <f t="shared" si="25"/>
        <v>2876</v>
      </c>
      <c r="G23" s="288">
        <f t="shared" si="25"/>
        <v>707</v>
      </c>
      <c r="H23" s="301">
        <f t="shared" si="25"/>
        <v>673</v>
      </c>
      <c r="I23" s="309">
        <f t="shared" si="25"/>
        <v>34</v>
      </c>
      <c r="J23" s="328">
        <f t="shared" si="25"/>
        <v>827</v>
      </c>
      <c r="K23" s="339">
        <v>1142</v>
      </c>
      <c r="L23" s="339">
        <f t="shared" si="0"/>
        <v>13749</v>
      </c>
      <c r="M23" s="364">
        <f>D23+G23</f>
        <v>11780</v>
      </c>
      <c r="N23" s="379">
        <f t="shared" si="1"/>
        <v>0.8567895846970689</v>
      </c>
      <c r="O23" s="388">
        <f>D23/M23</f>
        <v>0.93998302207130735</v>
      </c>
      <c r="P23" s="388">
        <f>E23/D23</f>
        <v>0.74026912309220627</v>
      </c>
      <c r="Q23" s="388">
        <f>F23/C23</f>
        <v>0.22812723090346632</v>
      </c>
      <c r="R23" s="388">
        <f>G23/M23</f>
        <v>6.0016977928692698e-002</v>
      </c>
      <c r="S23" s="388">
        <f>H23/G23</f>
        <v>0.95190947666195191</v>
      </c>
      <c r="T23" s="388">
        <f>I23/G23</f>
        <v>4.8090523338048093e-002</v>
      </c>
      <c r="U23" s="298">
        <f>J23+K23</f>
        <v>1969</v>
      </c>
      <c r="V23" s="388">
        <f t="shared" si="2"/>
        <v>0.14321041530293113</v>
      </c>
      <c r="W23" s="388">
        <f>J23/U23</f>
        <v>0.42001015744032505</v>
      </c>
      <c r="X23" s="411">
        <f>K23/U23</f>
        <v>0.57998984255967501</v>
      </c>
      <c r="Y23" s="422">
        <v>54210</v>
      </c>
      <c r="Z23" s="340">
        <v>17749</v>
      </c>
      <c r="AA23" s="274">
        <f t="shared" si="7"/>
        <v>254</v>
      </c>
      <c r="AB23" s="329">
        <f t="shared" si="8"/>
        <v>775</v>
      </c>
      <c r="AC23" s="455">
        <f t="shared" si="9"/>
        <v>695</v>
      </c>
      <c r="AD23" s="412">
        <f t="shared" si="10"/>
        <v>2122</v>
      </c>
      <c r="AE23" s="274">
        <f t="shared" si="11"/>
        <v>217</v>
      </c>
      <c r="AF23" s="329">
        <f t="shared" si="12"/>
        <v>664</v>
      </c>
      <c r="AG23" s="465">
        <f t="shared" si="13"/>
        <v>151</v>
      </c>
      <c r="AH23" s="222">
        <f t="shared" si="14"/>
        <v>462</v>
      </c>
      <c r="AI23" s="234">
        <f t="shared" si="15"/>
        <v>414</v>
      </c>
      <c r="AJ23" s="222">
        <f t="shared" si="16"/>
        <v>1265</v>
      </c>
      <c r="AK23" s="222">
        <f t="shared" si="17"/>
        <v>13</v>
      </c>
      <c r="AL23" s="222">
        <f t="shared" si="18"/>
        <v>40</v>
      </c>
      <c r="AM23" s="235">
        <f t="shared" si="19"/>
        <v>36</v>
      </c>
      <c r="AN23" s="222">
        <f t="shared" si="20"/>
        <v>109</v>
      </c>
      <c r="AO23" s="222">
        <f t="shared" si="21"/>
        <v>15</v>
      </c>
      <c r="AP23" s="222">
        <f t="shared" si="22"/>
        <v>47</v>
      </c>
      <c r="AQ23" s="236">
        <f t="shared" si="23"/>
        <v>42</v>
      </c>
      <c r="AR23" s="222">
        <f t="shared" si="24"/>
        <v>128</v>
      </c>
    </row>
    <row r="24" spans="1:44" s="90" customFormat="1" ht="15" hidden="1" customHeight="1">
      <c r="A24" s="244"/>
      <c r="B24" s="258" t="s">
        <v>33</v>
      </c>
      <c r="C24" s="275">
        <f t="shared" si="3"/>
        <v>5567</v>
      </c>
      <c r="D24" s="289">
        <f>E24+F24</f>
        <v>4910</v>
      </c>
      <c r="E24" s="303">
        <v>3740</v>
      </c>
      <c r="F24" s="311">
        <v>1170</v>
      </c>
      <c r="G24" s="289">
        <f>H24+I24</f>
        <v>367</v>
      </c>
      <c r="H24" s="303">
        <v>346</v>
      </c>
      <c r="I24" s="311">
        <v>21</v>
      </c>
      <c r="J24" s="330">
        <v>290</v>
      </c>
      <c r="K24" s="341"/>
      <c r="L24" s="339">
        <f t="shared" si="0"/>
        <v>5567</v>
      </c>
      <c r="M24" s="366"/>
      <c r="N24" s="379">
        <f t="shared" si="1"/>
        <v>0</v>
      </c>
      <c r="O24" s="390"/>
      <c r="P24" s="390"/>
      <c r="Q24" s="390"/>
      <c r="R24" s="390"/>
      <c r="S24" s="390"/>
      <c r="T24" s="390"/>
      <c r="U24" s="390"/>
      <c r="V24" s="388">
        <f t="shared" si="2"/>
        <v>0</v>
      </c>
      <c r="W24" s="390"/>
      <c r="X24" s="413"/>
      <c r="Y24" s="422"/>
      <c r="Z24" s="340"/>
      <c r="AA24" s="274" t="e">
        <f t="shared" si="7"/>
        <v>#DIV/0!</v>
      </c>
      <c r="AB24" s="329" t="e">
        <f t="shared" si="8"/>
        <v>#DIV/0!</v>
      </c>
      <c r="AC24" s="455" t="e">
        <f t="shared" si="9"/>
        <v>#DIV/0!</v>
      </c>
      <c r="AD24" s="412" t="e">
        <f t="shared" si="10"/>
        <v>#DIV/0!</v>
      </c>
      <c r="AE24" s="274" t="e">
        <f t="shared" si="11"/>
        <v>#DIV/0!</v>
      </c>
      <c r="AF24" s="329" t="e">
        <f t="shared" si="12"/>
        <v>#DIV/0!</v>
      </c>
      <c r="AG24" s="465" t="e">
        <f t="shared" si="13"/>
        <v>#DIV/0!</v>
      </c>
      <c r="AH24" s="222" t="e">
        <f t="shared" si="14"/>
        <v>#DIV/0!</v>
      </c>
      <c r="AI24" s="234" t="e">
        <f t="shared" si="15"/>
        <v>#DIV/0!</v>
      </c>
      <c r="AJ24" s="222" t="e">
        <f t="shared" si="16"/>
        <v>#DIV/0!</v>
      </c>
      <c r="AK24" s="222" t="e">
        <f t="shared" si="17"/>
        <v>#DIV/0!</v>
      </c>
      <c r="AL24" s="222" t="e">
        <f t="shared" si="18"/>
        <v>#DIV/0!</v>
      </c>
      <c r="AM24" s="235" t="e">
        <f t="shared" si="19"/>
        <v>#DIV/0!</v>
      </c>
      <c r="AN24" s="222" t="e">
        <f t="shared" si="20"/>
        <v>#DIV/0!</v>
      </c>
      <c r="AO24" s="222" t="e">
        <f t="shared" si="21"/>
        <v>#DIV/0!</v>
      </c>
      <c r="AP24" s="222" t="e">
        <f t="shared" si="22"/>
        <v>#DIV/0!</v>
      </c>
      <c r="AQ24" s="236" t="e">
        <f t="shared" si="23"/>
        <v>#DIV/0!</v>
      </c>
      <c r="AR24" s="222" t="e">
        <f t="shared" si="24"/>
        <v>#DIV/0!</v>
      </c>
    </row>
    <row r="25" spans="1:44" s="90" customFormat="1" ht="15" hidden="1" customHeight="1">
      <c r="A25" s="244"/>
      <c r="B25" s="258" t="s">
        <v>36</v>
      </c>
      <c r="C25" s="275">
        <f t="shared" si="3"/>
        <v>7040</v>
      </c>
      <c r="D25" s="289">
        <f>E25+F25</f>
        <v>6163</v>
      </c>
      <c r="E25" s="303">
        <v>4457</v>
      </c>
      <c r="F25" s="311">
        <v>1706</v>
      </c>
      <c r="G25" s="289">
        <f>H25+I25</f>
        <v>340</v>
      </c>
      <c r="H25" s="303">
        <v>327</v>
      </c>
      <c r="I25" s="311">
        <v>13</v>
      </c>
      <c r="J25" s="330">
        <v>537</v>
      </c>
      <c r="K25" s="341" t="s">
        <v>30</v>
      </c>
      <c r="L25" s="339" t="e">
        <f t="shared" si="0"/>
        <v>#VALUE!</v>
      </c>
      <c r="M25" s="366"/>
      <c r="N25" s="379" t="e">
        <f t="shared" si="1"/>
        <v>#VALUE!</v>
      </c>
      <c r="O25" s="390"/>
      <c r="P25" s="390"/>
      <c r="Q25" s="390"/>
      <c r="R25" s="390"/>
      <c r="S25" s="390"/>
      <c r="T25" s="390"/>
      <c r="U25" s="390"/>
      <c r="V25" s="388" t="e">
        <f t="shared" si="2"/>
        <v>#VALUE!</v>
      </c>
      <c r="W25" s="390"/>
      <c r="X25" s="413"/>
      <c r="Y25" s="422"/>
      <c r="Z25" s="340"/>
      <c r="AA25" s="274" t="e">
        <f t="shared" si="7"/>
        <v>#VALUE!</v>
      </c>
      <c r="AB25" s="329" t="e">
        <f t="shared" si="8"/>
        <v>#VALUE!</v>
      </c>
      <c r="AC25" s="455" t="e">
        <f t="shared" si="9"/>
        <v>#VALUE!</v>
      </c>
      <c r="AD25" s="412" t="e">
        <f t="shared" si="10"/>
        <v>#VALUE!</v>
      </c>
      <c r="AE25" s="274" t="e">
        <f t="shared" si="11"/>
        <v>#DIV/0!</v>
      </c>
      <c r="AF25" s="329" t="e">
        <f t="shared" si="12"/>
        <v>#DIV/0!</v>
      </c>
      <c r="AG25" s="465" t="e">
        <f t="shared" si="13"/>
        <v>#DIV/0!</v>
      </c>
      <c r="AH25" s="222" t="e">
        <f t="shared" si="14"/>
        <v>#DIV/0!</v>
      </c>
      <c r="AI25" s="234" t="e">
        <f t="shared" si="15"/>
        <v>#DIV/0!</v>
      </c>
      <c r="AJ25" s="222" t="e">
        <f t="shared" si="16"/>
        <v>#DIV/0!</v>
      </c>
      <c r="AK25" s="222" t="e">
        <f t="shared" si="17"/>
        <v>#DIV/0!</v>
      </c>
      <c r="AL25" s="222" t="e">
        <f t="shared" si="18"/>
        <v>#DIV/0!</v>
      </c>
      <c r="AM25" s="235" t="e">
        <f t="shared" si="19"/>
        <v>#DIV/0!</v>
      </c>
      <c r="AN25" s="222" t="e">
        <f t="shared" si="20"/>
        <v>#DIV/0!</v>
      </c>
      <c r="AO25" s="222" t="e">
        <f t="shared" si="21"/>
        <v>#DIV/0!</v>
      </c>
      <c r="AP25" s="222" t="e">
        <f t="shared" si="22"/>
        <v>#DIV/0!</v>
      </c>
      <c r="AQ25" s="236" t="e">
        <f t="shared" si="23"/>
        <v>#DIV/0!</v>
      </c>
      <c r="AR25" s="222" t="e">
        <f t="shared" si="24"/>
        <v>#DIV/0!</v>
      </c>
    </row>
    <row r="26" spans="1:44" s="90" customFormat="1" ht="15" customHeight="1">
      <c r="A26" s="243" t="s">
        <v>53</v>
      </c>
      <c r="B26" s="257" t="s">
        <v>19</v>
      </c>
      <c r="C26" s="273">
        <f t="shared" si="3"/>
        <v>12520.458999999999</v>
      </c>
      <c r="D26" s="288">
        <f>D27+D28</f>
        <v>11107.55</v>
      </c>
      <c r="E26" s="301">
        <f>SUM(E27:E28)</f>
        <v>8256.66</v>
      </c>
      <c r="F26" s="309">
        <f>F27+F28</f>
        <v>2850.89</v>
      </c>
      <c r="G26" s="288">
        <f>G27+G28</f>
        <v>667.26</v>
      </c>
      <c r="H26" s="301">
        <f>H27+H28</f>
        <v>640.04999999999995</v>
      </c>
      <c r="I26" s="309">
        <f>I27+I28</f>
        <v>27.21</v>
      </c>
      <c r="J26" s="328">
        <f>J27+J28</f>
        <v>745.649</v>
      </c>
      <c r="K26" s="339">
        <v>999</v>
      </c>
      <c r="L26" s="339">
        <f t="shared" si="0"/>
        <v>13519.458999999999</v>
      </c>
      <c r="M26" s="364">
        <f>D26+G26</f>
        <v>11774.81</v>
      </c>
      <c r="N26" s="379">
        <f t="shared" si="1"/>
        <v>0.87095275040221654</v>
      </c>
      <c r="O26" s="388">
        <f>D26/M26</f>
        <v>0.9433315696813791</v>
      </c>
      <c r="P26" s="388">
        <f>E26/D26</f>
        <v>0.74333763971352818</v>
      </c>
      <c r="Q26" s="388">
        <f>F26/C26</f>
        <v>0.22769852127625673</v>
      </c>
      <c r="R26" s="388">
        <f>G26/M26</f>
        <v>5.6668430318620851e-002</v>
      </c>
      <c r="S26" s="388">
        <f>H26/G26</f>
        <v>0.95922129304918613</v>
      </c>
      <c r="T26" s="388">
        <f>I26/G26</f>
        <v>4.077870695081378e-002</v>
      </c>
      <c r="U26" s="298">
        <f>J26+K26</f>
        <v>1744.6489999999999</v>
      </c>
      <c r="V26" s="388">
        <f t="shared" si="2"/>
        <v>0.12904724959778346</v>
      </c>
      <c r="W26" s="388">
        <f>J26/U26</f>
        <v>0.42739198543661222</v>
      </c>
      <c r="X26" s="411">
        <f>K26/U26</f>
        <v>0.57260801456338783</v>
      </c>
      <c r="Y26" s="422">
        <v>53582</v>
      </c>
      <c r="Z26" s="340">
        <v>17774</v>
      </c>
      <c r="AA26" s="274">
        <f t="shared" si="7"/>
        <v>252</v>
      </c>
      <c r="AB26" s="329">
        <f t="shared" si="8"/>
        <v>761</v>
      </c>
      <c r="AC26" s="455">
        <f t="shared" si="9"/>
        <v>691</v>
      </c>
      <c r="AD26" s="412">
        <f t="shared" si="10"/>
        <v>2084</v>
      </c>
      <c r="AE26" s="274">
        <f t="shared" si="11"/>
        <v>220</v>
      </c>
      <c r="AF26" s="329">
        <f t="shared" si="12"/>
        <v>662</v>
      </c>
      <c r="AG26" s="465">
        <f t="shared" si="13"/>
        <v>154</v>
      </c>
      <c r="AH26" s="222">
        <f t="shared" si="14"/>
        <v>465</v>
      </c>
      <c r="AI26" s="234">
        <f t="shared" si="15"/>
        <v>422</v>
      </c>
      <c r="AJ26" s="222">
        <f t="shared" si="16"/>
        <v>1273</v>
      </c>
      <c r="AK26" s="222">
        <f t="shared" si="17"/>
        <v>12</v>
      </c>
      <c r="AL26" s="222">
        <f t="shared" si="18"/>
        <v>38</v>
      </c>
      <c r="AM26" s="235">
        <f t="shared" si="19"/>
        <v>34</v>
      </c>
      <c r="AN26" s="222">
        <f t="shared" si="20"/>
        <v>103</v>
      </c>
      <c r="AO26" s="222">
        <f t="shared" si="21"/>
        <v>14</v>
      </c>
      <c r="AP26" s="222">
        <f t="shared" si="22"/>
        <v>42</v>
      </c>
      <c r="AQ26" s="236">
        <f t="shared" si="23"/>
        <v>38</v>
      </c>
      <c r="AR26" s="222">
        <f t="shared" si="24"/>
        <v>115</v>
      </c>
    </row>
    <row r="27" spans="1:44" s="90" customFormat="1" ht="15" hidden="1" customHeight="1">
      <c r="A27" s="244"/>
      <c r="B27" s="258" t="s">
        <v>33</v>
      </c>
      <c r="C27" s="275">
        <f t="shared" si="3"/>
        <v>5539.0389999999998</v>
      </c>
      <c r="D27" s="289">
        <f>E27+F27</f>
        <v>4908.17</v>
      </c>
      <c r="E27" s="303">
        <v>3748.32</v>
      </c>
      <c r="F27" s="311">
        <v>1159.8499999999999</v>
      </c>
      <c r="G27" s="289">
        <f>H27+I27</f>
        <v>369.67</v>
      </c>
      <c r="H27" s="303">
        <v>351.61</v>
      </c>
      <c r="I27" s="311">
        <v>18.059999999999999</v>
      </c>
      <c r="J27" s="330">
        <v>261.19900000000001</v>
      </c>
      <c r="K27" s="341"/>
      <c r="L27" s="339">
        <f t="shared" si="0"/>
        <v>5539.0389999999998</v>
      </c>
      <c r="M27" s="366"/>
      <c r="N27" s="379">
        <f t="shared" si="1"/>
        <v>0</v>
      </c>
      <c r="O27" s="390"/>
      <c r="P27" s="390"/>
      <c r="Q27" s="390"/>
      <c r="R27" s="390"/>
      <c r="S27" s="390"/>
      <c r="T27" s="390"/>
      <c r="U27" s="390"/>
      <c r="V27" s="388">
        <f t="shared" si="2"/>
        <v>0</v>
      </c>
      <c r="W27" s="390"/>
      <c r="X27" s="413"/>
      <c r="Y27" s="422"/>
      <c r="Z27" s="340"/>
      <c r="AA27" s="274" t="e">
        <f t="shared" si="7"/>
        <v>#DIV/0!</v>
      </c>
      <c r="AB27" s="329" t="e">
        <f t="shared" si="8"/>
        <v>#DIV/0!</v>
      </c>
      <c r="AC27" s="455" t="e">
        <f t="shared" si="9"/>
        <v>#DIV/0!</v>
      </c>
      <c r="AD27" s="412" t="e">
        <f t="shared" si="10"/>
        <v>#DIV/0!</v>
      </c>
      <c r="AE27" s="274" t="e">
        <f t="shared" si="11"/>
        <v>#DIV/0!</v>
      </c>
      <c r="AF27" s="329" t="e">
        <f t="shared" si="12"/>
        <v>#DIV/0!</v>
      </c>
      <c r="AG27" s="465" t="e">
        <f t="shared" si="13"/>
        <v>#DIV/0!</v>
      </c>
      <c r="AH27" s="222" t="e">
        <f t="shared" si="14"/>
        <v>#DIV/0!</v>
      </c>
      <c r="AI27" s="234" t="e">
        <f t="shared" si="15"/>
        <v>#DIV/0!</v>
      </c>
      <c r="AJ27" s="222" t="e">
        <f t="shared" si="16"/>
        <v>#DIV/0!</v>
      </c>
      <c r="AK27" s="222" t="e">
        <f t="shared" si="17"/>
        <v>#DIV/0!</v>
      </c>
      <c r="AL27" s="222" t="e">
        <f t="shared" si="18"/>
        <v>#DIV/0!</v>
      </c>
      <c r="AM27" s="235" t="e">
        <f t="shared" si="19"/>
        <v>#DIV/0!</v>
      </c>
      <c r="AN27" s="222" t="e">
        <f t="shared" si="20"/>
        <v>#DIV/0!</v>
      </c>
      <c r="AO27" s="222" t="e">
        <f t="shared" si="21"/>
        <v>#DIV/0!</v>
      </c>
      <c r="AP27" s="222" t="e">
        <f t="shared" si="22"/>
        <v>#DIV/0!</v>
      </c>
      <c r="AQ27" s="236" t="e">
        <f t="shared" si="23"/>
        <v>#DIV/0!</v>
      </c>
      <c r="AR27" s="222" t="e">
        <f t="shared" si="24"/>
        <v>#DIV/0!</v>
      </c>
    </row>
    <row r="28" spans="1:44" s="90" customFormat="1" ht="15" hidden="1" customHeight="1">
      <c r="A28" s="244"/>
      <c r="B28" s="258" t="s">
        <v>36</v>
      </c>
      <c r="C28" s="275">
        <f t="shared" si="3"/>
        <v>6981.42</v>
      </c>
      <c r="D28" s="289">
        <f>E28+F28</f>
        <v>6199.38</v>
      </c>
      <c r="E28" s="303">
        <v>4508.34</v>
      </c>
      <c r="F28" s="311">
        <v>1691.04</v>
      </c>
      <c r="G28" s="289">
        <f>H28+I28</f>
        <v>297.58999999999997</v>
      </c>
      <c r="H28" s="303">
        <v>288.44</v>
      </c>
      <c r="I28" s="311">
        <v>9.15</v>
      </c>
      <c r="J28" s="330">
        <v>484.45</v>
      </c>
      <c r="K28" s="341" t="s">
        <v>30</v>
      </c>
      <c r="L28" s="339" t="e">
        <f t="shared" si="0"/>
        <v>#VALUE!</v>
      </c>
      <c r="M28" s="366"/>
      <c r="N28" s="379" t="e">
        <f t="shared" si="1"/>
        <v>#VALUE!</v>
      </c>
      <c r="O28" s="390"/>
      <c r="P28" s="390"/>
      <c r="Q28" s="390"/>
      <c r="R28" s="390"/>
      <c r="S28" s="390"/>
      <c r="T28" s="390"/>
      <c r="U28" s="390"/>
      <c r="V28" s="388" t="e">
        <f t="shared" si="2"/>
        <v>#VALUE!</v>
      </c>
      <c r="W28" s="390"/>
      <c r="X28" s="413"/>
      <c r="Y28" s="422"/>
      <c r="Z28" s="340"/>
      <c r="AA28" s="274" t="e">
        <f t="shared" si="7"/>
        <v>#VALUE!</v>
      </c>
      <c r="AB28" s="329" t="e">
        <f t="shared" si="8"/>
        <v>#VALUE!</v>
      </c>
      <c r="AC28" s="455" t="e">
        <f t="shared" si="9"/>
        <v>#VALUE!</v>
      </c>
      <c r="AD28" s="412" t="e">
        <f t="shared" si="10"/>
        <v>#VALUE!</v>
      </c>
      <c r="AE28" s="274" t="e">
        <f t="shared" si="11"/>
        <v>#DIV/0!</v>
      </c>
      <c r="AF28" s="329" t="e">
        <f t="shared" si="12"/>
        <v>#DIV/0!</v>
      </c>
      <c r="AG28" s="465" t="e">
        <f t="shared" si="13"/>
        <v>#DIV/0!</v>
      </c>
      <c r="AH28" s="222" t="e">
        <f t="shared" si="14"/>
        <v>#DIV/0!</v>
      </c>
      <c r="AI28" s="234" t="e">
        <f t="shared" si="15"/>
        <v>#DIV/0!</v>
      </c>
      <c r="AJ28" s="222" t="e">
        <f t="shared" si="16"/>
        <v>#DIV/0!</v>
      </c>
      <c r="AK28" s="222" t="e">
        <f t="shared" si="17"/>
        <v>#DIV/0!</v>
      </c>
      <c r="AL28" s="222" t="e">
        <f t="shared" si="18"/>
        <v>#DIV/0!</v>
      </c>
      <c r="AM28" s="235" t="e">
        <f t="shared" si="19"/>
        <v>#DIV/0!</v>
      </c>
      <c r="AN28" s="222" t="e">
        <f t="shared" si="20"/>
        <v>#DIV/0!</v>
      </c>
      <c r="AO28" s="222" t="e">
        <f t="shared" si="21"/>
        <v>#DIV/0!</v>
      </c>
      <c r="AP28" s="222" t="e">
        <f t="shared" si="22"/>
        <v>#DIV/0!</v>
      </c>
      <c r="AQ28" s="236" t="e">
        <f t="shared" si="23"/>
        <v>#DIV/0!</v>
      </c>
      <c r="AR28" s="222" t="e">
        <f t="shared" si="24"/>
        <v>#DIV/0!</v>
      </c>
    </row>
    <row r="29" spans="1:44" s="90" customFormat="1" ht="15" customHeight="1">
      <c r="A29" s="243" t="s">
        <v>55</v>
      </c>
      <c r="B29" s="257" t="s">
        <v>19</v>
      </c>
      <c r="C29" s="273">
        <f t="shared" si="3"/>
        <v>12468</v>
      </c>
      <c r="D29" s="288">
        <f>D30+D31</f>
        <v>11013</v>
      </c>
      <c r="E29" s="301">
        <f>SUM(E30:E31)</f>
        <v>8330</v>
      </c>
      <c r="F29" s="309">
        <f>F30+F31</f>
        <v>2683</v>
      </c>
      <c r="G29" s="288">
        <f>G30+G31</f>
        <v>713</v>
      </c>
      <c r="H29" s="301">
        <f>H30+H31</f>
        <v>679</v>
      </c>
      <c r="I29" s="309">
        <f>I30+I31</f>
        <v>34</v>
      </c>
      <c r="J29" s="328">
        <f>J30+J31</f>
        <v>742</v>
      </c>
      <c r="K29" s="339">
        <v>983</v>
      </c>
      <c r="L29" s="339">
        <f t="shared" si="0"/>
        <v>13451</v>
      </c>
      <c r="M29" s="364">
        <f>D29+G29</f>
        <v>11726</v>
      </c>
      <c r="N29" s="379">
        <f t="shared" si="1"/>
        <v>0.8717567467102818</v>
      </c>
      <c r="O29" s="388">
        <f>D29/M29</f>
        <v>0.93919495139007336</v>
      </c>
      <c r="P29" s="388">
        <f>E29/D29</f>
        <v>0.75637882502497045</v>
      </c>
      <c r="Q29" s="388">
        <f>F29/C29</f>
        <v>0.21519088867500802</v>
      </c>
      <c r="R29" s="388">
        <f>G29/M29</f>
        <v>6.0805048609926658e-002</v>
      </c>
      <c r="S29" s="388">
        <f>H29/G29</f>
        <v>0.95231416549789616</v>
      </c>
      <c r="T29" s="388">
        <f>I29/G29</f>
        <v>4.7685834502103785e-002</v>
      </c>
      <c r="U29" s="298">
        <f>J29+K29</f>
        <v>1725</v>
      </c>
      <c r="V29" s="388">
        <f t="shared" si="2"/>
        <v>0.12824325328971822</v>
      </c>
      <c r="W29" s="388">
        <f>J29/U29</f>
        <v>0.4301449275362319</v>
      </c>
      <c r="X29" s="411">
        <f>K29/U29</f>
        <v>0.5698550724637681</v>
      </c>
      <c r="Y29" s="422">
        <v>52945</v>
      </c>
      <c r="Z29" s="340">
        <v>17760</v>
      </c>
      <c r="AA29" s="274">
        <f t="shared" si="7"/>
        <v>254</v>
      </c>
      <c r="AB29" s="329">
        <f t="shared" si="8"/>
        <v>757</v>
      </c>
      <c r="AC29" s="455">
        <f t="shared" si="9"/>
        <v>696</v>
      </c>
      <c r="AD29" s="412">
        <f t="shared" si="10"/>
        <v>2075</v>
      </c>
      <c r="AE29" s="274">
        <f t="shared" si="11"/>
        <v>221</v>
      </c>
      <c r="AF29" s="329">
        <f t="shared" si="12"/>
        <v>660</v>
      </c>
      <c r="AG29" s="465">
        <f t="shared" si="13"/>
        <v>157</v>
      </c>
      <c r="AH29" s="222">
        <f t="shared" si="14"/>
        <v>469</v>
      </c>
      <c r="AI29" s="234">
        <f t="shared" si="15"/>
        <v>431</v>
      </c>
      <c r="AJ29" s="222">
        <f t="shared" si="16"/>
        <v>1285</v>
      </c>
      <c r="AK29" s="222">
        <f t="shared" si="17"/>
        <v>13</v>
      </c>
      <c r="AL29" s="222">
        <f t="shared" si="18"/>
        <v>40</v>
      </c>
      <c r="AM29" s="235">
        <f t="shared" si="19"/>
        <v>37</v>
      </c>
      <c r="AN29" s="222">
        <f t="shared" si="20"/>
        <v>110</v>
      </c>
      <c r="AO29" s="222">
        <f t="shared" si="21"/>
        <v>14</v>
      </c>
      <c r="AP29" s="222">
        <f t="shared" si="22"/>
        <v>42</v>
      </c>
      <c r="AQ29" s="236">
        <f t="shared" si="23"/>
        <v>38</v>
      </c>
      <c r="AR29" s="222">
        <f t="shared" si="24"/>
        <v>114</v>
      </c>
    </row>
    <row r="30" spans="1:44" s="90" customFormat="1" ht="15" hidden="1" customHeight="1">
      <c r="A30" s="244"/>
      <c r="B30" s="258" t="s">
        <v>33</v>
      </c>
      <c r="C30" s="275">
        <f t="shared" si="3"/>
        <v>5644</v>
      </c>
      <c r="D30" s="289">
        <f>E30+F30</f>
        <v>4972</v>
      </c>
      <c r="E30" s="303">
        <v>3804</v>
      </c>
      <c r="F30" s="311">
        <v>1168</v>
      </c>
      <c r="G30" s="289">
        <f>H30+I30</f>
        <v>401</v>
      </c>
      <c r="H30" s="303">
        <v>380</v>
      </c>
      <c r="I30" s="311">
        <v>21</v>
      </c>
      <c r="J30" s="330">
        <v>271</v>
      </c>
      <c r="K30" s="341"/>
      <c r="L30" s="339">
        <f t="shared" si="0"/>
        <v>5644</v>
      </c>
      <c r="M30" s="366"/>
      <c r="N30" s="379">
        <f t="shared" si="1"/>
        <v>0</v>
      </c>
      <c r="O30" s="390"/>
      <c r="P30" s="390"/>
      <c r="Q30" s="390"/>
      <c r="R30" s="390"/>
      <c r="S30" s="390"/>
      <c r="T30" s="390"/>
      <c r="U30" s="390"/>
      <c r="V30" s="388">
        <f t="shared" si="2"/>
        <v>0</v>
      </c>
      <c r="W30" s="390"/>
      <c r="X30" s="413"/>
      <c r="Y30" s="422"/>
      <c r="Z30" s="340"/>
      <c r="AA30" s="274" t="e">
        <f t="shared" si="7"/>
        <v>#DIV/0!</v>
      </c>
      <c r="AB30" s="329" t="e">
        <f t="shared" si="8"/>
        <v>#DIV/0!</v>
      </c>
      <c r="AC30" s="455" t="e">
        <f t="shared" si="9"/>
        <v>#DIV/0!</v>
      </c>
      <c r="AD30" s="412" t="e">
        <f t="shared" si="10"/>
        <v>#DIV/0!</v>
      </c>
      <c r="AE30" s="274" t="e">
        <f t="shared" si="11"/>
        <v>#DIV/0!</v>
      </c>
      <c r="AF30" s="329" t="e">
        <f t="shared" si="12"/>
        <v>#DIV/0!</v>
      </c>
      <c r="AG30" s="465" t="e">
        <f t="shared" si="13"/>
        <v>#DIV/0!</v>
      </c>
      <c r="AH30" s="222" t="e">
        <f t="shared" si="14"/>
        <v>#DIV/0!</v>
      </c>
      <c r="AI30" s="234" t="e">
        <f t="shared" si="15"/>
        <v>#DIV/0!</v>
      </c>
      <c r="AJ30" s="222" t="e">
        <f t="shared" si="16"/>
        <v>#DIV/0!</v>
      </c>
      <c r="AK30" s="222" t="e">
        <f t="shared" si="17"/>
        <v>#DIV/0!</v>
      </c>
      <c r="AL30" s="222" t="e">
        <f t="shared" si="18"/>
        <v>#DIV/0!</v>
      </c>
      <c r="AM30" s="235" t="e">
        <f t="shared" si="19"/>
        <v>#DIV/0!</v>
      </c>
      <c r="AN30" s="222" t="e">
        <f t="shared" si="20"/>
        <v>#DIV/0!</v>
      </c>
      <c r="AO30" s="222" t="e">
        <f t="shared" si="21"/>
        <v>#DIV/0!</v>
      </c>
      <c r="AP30" s="222" t="e">
        <f t="shared" si="22"/>
        <v>#DIV/0!</v>
      </c>
      <c r="AQ30" s="236" t="e">
        <f t="shared" si="23"/>
        <v>#DIV/0!</v>
      </c>
      <c r="AR30" s="222" t="e">
        <f t="shared" si="24"/>
        <v>#DIV/0!</v>
      </c>
    </row>
    <row r="31" spans="1:44" s="90" customFormat="1" ht="15" hidden="1" customHeight="1">
      <c r="A31" s="244"/>
      <c r="B31" s="258" t="s">
        <v>36</v>
      </c>
      <c r="C31" s="275">
        <f t="shared" si="3"/>
        <v>6824</v>
      </c>
      <c r="D31" s="289">
        <f>E31+F31</f>
        <v>6041</v>
      </c>
      <c r="E31" s="303">
        <v>4526</v>
      </c>
      <c r="F31" s="311">
        <v>1515</v>
      </c>
      <c r="G31" s="289">
        <f>H31+I31</f>
        <v>312</v>
      </c>
      <c r="H31" s="303">
        <v>299</v>
      </c>
      <c r="I31" s="311">
        <v>13</v>
      </c>
      <c r="J31" s="330">
        <v>471</v>
      </c>
      <c r="K31" s="341" t="s">
        <v>30</v>
      </c>
      <c r="L31" s="339" t="e">
        <f t="shared" si="0"/>
        <v>#VALUE!</v>
      </c>
      <c r="M31" s="366"/>
      <c r="N31" s="379" t="e">
        <f t="shared" si="1"/>
        <v>#VALUE!</v>
      </c>
      <c r="O31" s="390"/>
      <c r="P31" s="390"/>
      <c r="Q31" s="390"/>
      <c r="R31" s="390"/>
      <c r="S31" s="390"/>
      <c r="T31" s="390"/>
      <c r="U31" s="390"/>
      <c r="V31" s="388" t="e">
        <f t="shared" si="2"/>
        <v>#VALUE!</v>
      </c>
      <c r="W31" s="390"/>
      <c r="X31" s="413"/>
      <c r="Y31" s="422"/>
      <c r="Z31" s="340"/>
      <c r="AA31" s="274" t="e">
        <f t="shared" si="7"/>
        <v>#VALUE!</v>
      </c>
      <c r="AB31" s="329" t="e">
        <f t="shared" si="8"/>
        <v>#VALUE!</v>
      </c>
      <c r="AC31" s="455" t="e">
        <f t="shared" si="9"/>
        <v>#VALUE!</v>
      </c>
      <c r="AD31" s="412" t="e">
        <f t="shared" si="10"/>
        <v>#VALUE!</v>
      </c>
      <c r="AE31" s="274" t="e">
        <f t="shared" si="11"/>
        <v>#DIV/0!</v>
      </c>
      <c r="AF31" s="329" t="e">
        <f t="shared" si="12"/>
        <v>#DIV/0!</v>
      </c>
      <c r="AG31" s="465" t="e">
        <f t="shared" si="13"/>
        <v>#DIV/0!</v>
      </c>
      <c r="AH31" s="222" t="e">
        <f t="shared" si="14"/>
        <v>#DIV/0!</v>
      </c>
      <c r="AI31" s="234" t="e">
        <f t="shared" si="15"/>
        <v>#DIV/0!</v>
      </c>
      <c r="AJ31" s="222" t="e">
        <f t="shared" si="16"/>
        <v>#DIV/0!</v>
      </c>
      <c r="AK31" s="222" t="e">
        <f t="shared" si="17"/>
        <v>#DIV/0!</v>
      </c>
      <c r="AL31" s="222" t="e">
        <f t="shared" si="18"/>
        <v>#DIV/0!</v>
      </c>
      <c r="AM31" s="235" t="e">
        <f t="shared" si="19"/>
        <v>#DIV/0!</v>
      </c>
      <c r="AN31" s="222" t="e">
        <f t="shared" si="20"/>
        <v>#DIV/0!</v>
      </c>
      <c r="AO31" s="222" t="e">
        <f t="shared" si="21"/>
        <v>#DIV/0!</v>
      </c>
      <c r="AP31" s="222" t="e">
        <f t="shared" si="22"/>
        <v>#DIV/0!</v>
      </c>
      <c r="AQ31" s="236" t="e">
        <f t="shared" si="23"/>
        <v>#DIV/0!</v>
      </c>
      <c r="AR31" s="222" t="e">
        <f t="shared" si="24"/>
        <v>#DIV/0!</v>
      </c>
    </row>
    <row r="32" spans="1:44" s="90" customFormat="1" ht="15" customHeight="1">
      <c r="A32" s="243" t="s">
        <v>31</v>
      </c>
      <c r="B32" s="257" t="s">
        <v>19</v>
      </c>
      <c r="C32" s="273">
        <f t="shared" si="3"/>
        <v>12339</v>
      </c>
      <c r="D32" s="288">
        <f>D33+D34</f>
        <v>10888</v>
      </c>
      <c r="E32" s="301">
        <f>SUM(E33:E34)</f>
        <v>7627</v>
      </c>
      <c r="F32" s="309">
        <f>F33+F34</f>
        <v>3261</v>
      </c>
      <c r="G32" s="288">
        <f>G33+G34</f>
        <v>755</v>
      </c>
      <c r="H32" s="301">
        <f>H33+H34</f>
        <v>721</v>
      </c>
      <c r="I32" s="309">
        <f>I33+I34</f>
        <v>34</v>
      </c>
      <c r="J32" s="328">
        <f>J33+J34</f>
        <v>696</v>
      </c>
      <c r="K32" s="339">
        <v>914</v>
      </c>
      <c r="L32" s="339">
        <f t="shared" si="0"/>
        <v>13253</v>
      </c>
      <c r="M32" s="364">
        <f>D32+G32</f>
        <v>11643</v>
      </c>
      <c r="N32" s="379">
        <f t="shared" si="1"/>
        <v>0.87851807138006488</v>
      </c>
      <c r="O32" s="388">
        <f>D32/M32</f>
        <v>0.93515416988748601</v>
      </c>
      <c r="P32" s="388">
        <f>E32/D32</f>
        <v>0.70049595885378402</v>
      </c>
      <c r="Q32" s="388">
        <f>F32/C32</f>
        <v>0.26428397763189887</v>
      </c>
      <c r="R32" s="388">
        <f>G32/M32</f>
        <v>6.4845830112513964e-002</v>
      </c>
      <c r="S32" s="388">
        <f>H32/G32</f>
        <v>0.95496688741721858</v>
      </c>
      <c r="T32" s="388">
        <f>I32/G32</f>
        <v>4.5033112582781455e-002</v>
      </c>
      <c r="U32" s="298">
        <f>J32+K32</f>
        <v>1610</v>
      </c>
      <c r="V32" s="388">
        <f t="shared" si="2"/>
        <v>0.12148192861993511</v>
      </c>
      <c r="W32" s="388">
        <f>J32/U32</f>
        <v>0.43229813664596273</v>
      </c>
      <c r="X32" s="411">
        <f>K32/U32</f>
        <v>0.56770186335403727</v>
      </c>
      <c r="Y32" s="422">
        <v>52242</v>
      </c>
      <c r="Z32" s="340">
        <v>17758</v>
      </c>
      <c r="AA32" s="274">
        <f t="shared" si="7"/>
        <v>254</v>
      </c>
      <c r="AB32" s="329">
        <f t="shared" si="8"/>
        <v>746</v>
      </c>
      <c r="AC32" s="455">
        <f t="shared" si="9"/>
        <v>695</v>
      </c>
      <c r="AD32" s="412">
        <f t="shared" si="10"/>
        <v>2045</v>
      </c>
      <c r="AE32" s="274">
        <f t="shared" si="11"/>
        <v>223</v>
      </c>
      <c r="AF32" s="329">
        <f t="shared" si="12"/>
        <v>656</v>
      </c>
      <c r="AG32" s="465">
        <f t="shared" si="13"/>
        <v>146</v>
      </c>
      <c r="AH32" s="222">
        <f t="shared" si="14"/>
        <v>429</v>
      </c>
      <c r="AI32" s="234">
        <f t="shared" si="15"/>
        <v>400</v>
      </c>
      <c r="AJ32" s="222">
        <f t="shared" si="16"/>
        <v>1177</v>
      </c>
      <c r="AK32" s="222">
        <f t="shared" si="17"/>
        <v>14</v>
      </c>
      <c r="AL32" s="222">
        <f t="shared" si="18"/>
        <v>43</v>
      </c>
      <c r="AM32" s="235">
        <f t="shared" si="19"/>
        <v>40</v>
      </c>
      <c r="AN32" s="222">
        <f t="shared" si="20"/>
        <v>116</v>
      </c>
      <c r="AO32" s="222">
        <f t="shared" si="21"/>
        <v>13</v>
      </c>
      <c r="AP32" s="222">
        <f t="shared" si="22"/>
        <v>39</v>
      </c>
      <c r="AQ32" s="236">
        <f t="shared" si="23"/>
        <v>37</v>
      </c>
      <c r="AR32" s="222">
        <f t="shared" si="24"/>
        <v>107</v>
      </c>
    </row>
    <row r="33" spans="1:44" ht="15" hidden="1" customHeight="1">
      <c r="A33" s="245"/>
      <c r="B33" s="259" t="s">
        <v>33</v>
      </c>
      <c r="C33" s="276">
        <f t="shared" si="3"/>
        <v>5579</v>
      </c>
      <c r="D33" s="290">
        <f>E33+F33</f>
        <v>4874</v>
      </c>
      <c r="E33" s="304">
        <v>3455</v>
      </c>
      <c r="F33" s="312">
        <v>1419</v>
      </c>
      <c r="G33" s="290">
        <f>H33+I33</f>
        <v>448</v>
      </c>
      <c r="H33" s="304">
        <v>428</v>
      </c>
      <c r="I33" s="312">
        <v>20</v>
      </c>
      <c r="J33" s="276">
        <v>257</v>
      </c>
      <c r="K33" s="342"/>
      <c r="L33" s="354">
        <f t="shared" si="0"/>
        <v>5579</v>
      </c>
      <c r="M33" s="285"/>
      <c r="N33" s="380">
        <f t="shared" si="1"/>
        <v>0</v>
      </c>
      <c r="O33" s="391"/>
      <c r="P33" s="285"/>
      <c r="Q33" s="285"/>
      <c r="R33" s="397"/>
      <c r="S33" s="285"/>
      <c r="T33" s="400"/>
      <c r="U33" s="404"/>
      <c r="V33" s="380">
        <f t="shared" si="2"/>
        <v>0</v>
      </c>
      <c r="W33" s="391"/>
      <c r="X33" s="397"/>
      <c r="Y33" s="238"/>
      <c r="Z33" s="238"/>
      <c r="AA33" s="238"/>
      <c r="AB33" s="238" t="e">
        <f>ROUND(C33*1000/Z33,0)</f>
        <v>#DIV/0!</v>
      </c>
      <c r="AC33" s="238"/>
      <c r="AD33" s="238"/>
      <c r="AE33" s="238"/>
      <c r="AF33" s="238"/>
      <c r="AQ33" s="473" t="e">
        <f t="shared" si="23"/>
        <v>#DIV/0!</v>
      </c>
      <c r="AR33" s="476" t="e">
        <f t="shared" si="24"/>
        <v>#DIV/0!</v>
      </c>
    </row>
    <row r="34" spans="1:44" ht="15" hidden="1" customHeight="1">
      <c r="A34" s="246"/>
      <c r="B34" s="260" t="s">
        <v>36</v>
      </c>
      <c r="C34" s="277">
        <f t="shared" si="3"/>
        <v>6760</v>
      </c>
      <c r="D34" s="291">
        <f>E34+F34</f>
        <v>6014</v>
      </c>
      <c r="E34" s="305">
        <v>4172</v>
      </c>
      <c r="F34" s="313">
        <v>1842</v>
      </c>
      <c r="G34" s="291">
        <f>H34+I34</f>
        <v>307</v>
      </c>
      <c r="H34" s="305">
        <v>293</v>
      </c>
      <c r="I34" s="313">
        <v>14</v>
      </c>
      <c r="J34" s="277">
        <v>439</v>
      </c>
      <c r="K34" s="343" t="s">
        <v>30</v>
      </c>
      <c r="L34" s="327" t="e">
        <f t="shared" si="0"/>
        <v>#VALUE!</v>
      </c>
      <c r="M34" s="367"/>
      <c r="N34" s="381" t="e">
        <f t="shared" si="1"/>
        <v>#VALUE!</v>
      </c>
      <c r="O34" s="392"/>
      <c r="P34" s="367"/>
      <c r="Q34" s="367"/>
      <c r="R34" s="398"/>
      <c r="S34" s="367"/>
      <c r="T34" s="401"/>
      <c r="U34" s="405"/>
      <c r="V34" s="381" t="e">
        <f t="shared" si="2"/>
        <v>#VALUE!</v>
      </c>
      <c r="W34" s="392"/>
      <c r="X34" s="398"/>
      <c r="Y34" s="424"/>
      <c r="Z34" s="424"/>
      <c r="AA34" s="424"/>
      <c r="AB34" s="424" t="e">
        <f>ROUND(C34*1000/Z34,0)</f>
        <v>#DIV/0!</v>
      </c>
      <c r="AC34" s="424"/>
      <c r="AD34" s="424"/>
      <c r="AE34" s="424"/>
      <c r="AF34" s="424"/>
      <c r="AQ34" s="473" t="e">
        <f t="shared" si="23"/>
        <v>#DIV/0!</v>
      </c>
      <c r="AR34" s="476" t="e">
        <f t="shared" si="24"/>
        <v>#DIV/0!</v>
      </c>
    </row>
    <row r="35" spans="1:44" s="90" customFormat="1" ht="15" customHeight="1">
      <c r="A35" s="243" t="s">
        <v>73</v>
      </c>
      <c r="B35" s="257" t="s">
        <v>19</v>
      </c>
      <c r="C35" s="273">
        <f t="shared" si="3"/>
        <v>12260</v>
      </c>
      <c r="D35" s="288">
        <f>D36+D37</f>
        <v>10877</v>
      </c>
      <c r="E35" s="301">
        <f>SUM(E36:E37)</f>
        <v>7680</v>
      </c>
      <c r="F35" s="309">
        <f>F36+F37</f>
        <v>3197</v>
      </c>
      <c r="G35" s="288">
        <f>G36+G37</f>
        <v>720</v>
      </c>
      <c r="H35" s="301">
        <f>H36+H37</f>
        <v>689</v>
      </c>
      <c r="I35" s="309">
        <f>I36+I37</f>
        <v>31</v>
      </c>
      <c r="J35" s="328">
        <f>J36+J37</f>
        <v>663</v>
      </c>
      <c r="K35" s="339">
        <v>814</v>
      </c>
      <c r="L35" s="339">
        <f t="shared" si="0"/>
        <v>13074</v>
      </c>
      <c r="M35" s="364">
        <f>D35+G35</f>
        <v>11597</v>
      </c>
      <c r="N35" s="379">
        <f t="shared" si="1"/>
        <v>0.88702768854214475</v>
      </c>
      <c r="O35" s="388">
        <f>D35/M35</f>
        <v>0.93791497801155477</v>
      </c>
      <c r="P35" s="388">
        <f>E35/D35</f>
        <v>0.70607704330238119</v>
      </c>
      <c r="Q35" s="388">
        <f>F35/C35</f>
        <v>0.26076672104404569</v>
      </c>
      <c r="R35" s="388">
        <f>G35/M35</f>
        <v>6.2085021988445288e-002</v>
      </c>
      <c r="S35" s="388">
        <f>H35/G35</f>
        <v>0.95694444444444449</v>
      </c>
      <c r="T35" s="388">
        <f>I35/G35</f>
        <v>4.3055555555555555e-002</v>
      </c>
      <c r="U35" s="298">
        <f>J35+K35</f>
        <v>1477</v>
      </c>
      <c r="V35" s="388">
        <f t="shared" si="2"/>
        <v>0.11297231145785529</v>
      </c>
      <c r="W35" s="388">
        <f>J35/U35</f>
        <v>0.44888287068381855</v>
      </c>
      <c r="X35" s="411">
        <f>K35/U35</f>
        <v>0.5511171293161814</v>
      </c>
      <c r="Y35" s="422">
        <v>51485</v>
      </c>
      <c r="Z35" s="340">
        <v>17739</v>
      </c>
      <c r="AA35" s="274">
        <f>ROUND(L35*1000/Y35,0)</f>
        <v>254</v>
      </c>
      <c r="AB35" s="329">
        <f>ROUND(L35*1000/Z35,0)</f>
        <v>737</v>
      </c>
      <c r="AC35" s="455">
        <f>ROUND(L35*1000*1000/Y35/365,0)</f>
        <v>696</v>
      </c>
      <c r="AD35" s="412">
        <f>ROUND(L35*1000*1000/Z35/365,0)</f>
        <v>2019</v>
      </c>
      <c r="AE35" s="274">
        <f>ROUND(M35*1000/Y35,0)</f>
        <v>225</v>
      </c>
      <c r="AF35" s="329">
        <f>ROUND(M35*1000/Z35,0)</f>
        <v>654</v>
      </c>
      <c r="AG35" s="465">
        <f>ROUND(E35*1000/Y35,0)</f>
        <v>149</v>
      </c>
      <c r="AH35" s="222">
        <f>ROUND(E35*1000/Z35,0)</f>
        <v>433</v>
      </c>
      <c r="AI35" s="234">
        <f>ROUND(E35*1000*1000/Y35/365,0)</f>
        <v>409</v>
      </c>
      <c r="AJ35" s="222">
        <f>ROUND(E35*1000*1000/Z35/365,0)</f>
        <v>1186</v>
      </c>
      <c r="AK35" s="222">
        <f>ROUND(G35*1000/Y35,0)</f>
        <v>14</v>
      </c>
      <c r="AL35" s="222">
        <f>ROUND(G35*1000/Z35,0)</f>
        <v>41</v>
      </c>
      <c r="AM35" s="235">
        <f>ROUND(G35*1000*1000/Y35/365,0)</f>
        <v>38</v>
      </c>
      <c r="AN35" s="222">
        <f>ROUND(G35*1000*1000/Z35/365,0)</f>
        <v>111</v>
      </c>
      <c r="AO35" s="222">
        <f>ROUND(J35*1000/Y35,0)</f>
        <v>13</v>
      </c>
      <c r="AP35" s="222">
        <f>ROUND(J35*1000/Z35,0)</f>
        <v>37</v>
      </c>
      <c r="AQ35" s="236">
        <f t="shared" si="23"/>
        <v>35</v>
      </c>
      <c r="AR35" s="222">
        <f t="shared" si="24"/>
        <v>102</v>
      </c>
    </row>
    <row r="36" spans="1:44" ht="15" hidden="1" customHeight="1">
      <c r="A36" s="245"/>
      <c r="B36" s="259" t="s">
        <v>33</v>
      </c>
      <c r="C36" s="276">
        <f t="shared" si="3"/>
        <v>5522</v>
      </c>
      <c r="D36" s="290">
        <f>E36+F36</f>
        <v>4856</v>
      </c>
      <c r="E36" s="304">
        <v>3491</v>
      </c>
      <c r="F36" s="312">
        <v>1365</v>
      </c>
      <c r="G36" s="290">
        <f>H36+I36</f>
        <v>424</v>
      </c>
      <c r="H36" s="304">
        <v>409</v>
      </c>
      <c r="I36" s="312">
        <v>15</v>
      </c>
      <c r="J36" s="276">
        <v>242</v>
      </c>
      <c r="K36" s="342"/>
      <c r="L36" s="354">
        <f t="shared" si="0"/>
        <v>5522</v>
      </c>
      <c r="M36" s="285"/>
      <c r="N36" s="380">
        <f t="shared" si="1"/>
        <v>0</v>
      </c>
      <c r="O36" s="391"/>
      <c r="P36" s="285"/>
      <c r="Q36" s="285"/>
      <c r="R36" s="397"/>
      <c r="S36" s="285"/>
      <c r="T36" s="400"/>
      <c r="U36" s="404"/>
      <c r="V36" s="380">
        <f t="shared" si="2"/>
        <v>0</v>
      </c>
      <c r="W36" s="391"/>
      <c r="X36" s="397"/>
      <c r="Y36" s="238"/>
      <c r="Z36" s="238"/>
      <c r="AA36" s="238"/>
      <c r="AB36" s="238" t="e">
        <f>ROUND(C36*1000/Z36,0)</f>
        <v>#DIV/0!</v>
      </c>
      <c r="AC36" s="238"/>
      <c r="AD36" s="238"/>
      <c r="AE36" s="238"/>
      <c r="AF36" s="238"/>
      <c r="AQ36" s="473" t="e">
        <f t="shared" si="23"/>
        <v>#DIV/0!</v>
      </c>
      <c r="AR36" s="476" t="e">
        <f t="shared" si="24"/>
        <v>#DIV/0!</v>
      </c>
    </row>
    <row r="37" spans="1:44" ht="15" hidden="1" customHeight="1">
      <c r="A37" s="247"/>
      <c r="B37" s="261" t="s">
        <v>36</v>
      </c>
      <c r="C37" s="278">
        <f t="shared" si="3"/>
        <v>6738</v>
      </c>
      <c r="D37" s="292">
        <f>E37+F37</f>
        <v>6021</v>
      </c>
      <c r="E37" s="306">
        <v>4189</v>
      </c>
      <c r="F37" s="314">
        <v>1832</v>
      </c>
      <c r="G37" s="292">
        <f>H37+I37</f>
        <v>296</v>
      </c>
      <c r="H37" s="306">
        <v>280</v>
      </c>
      <c r="I37" s="314">
        <v>16</v>
      </c>
      <c r="J37" s="278">
        <v>421</v>
      </c>
      <c r="K37" s="344" t="s">
        <v>30</v>
      </c>
      <c r="L37" s="354" t="e">
        <f t="shared" si="0"/>
        <v>#VALUE!</v>
      </c>
      <c r="M37" s="285"/>
      <c r="N37" s="380" t="e">
        <f t="shared" si="1"/>
        <v>#VALUE!</v>
      </c>
      <c r="O37" s="391"/>
      <c r="P37" s="285"/>
      <c r="Q37" s="285"/>
      <c r="R37" s="397"/>
      <c r="S37" s="285"/>
      <c r="T37" s="400"/>
      <c r="U37" s="404"/>
      <c r="V37" s="380" t="e">
        <f t="shared" si="2"/>
        <v>#VALUE!</v>
      </c>
      <c r="W37" s="391"/>
      <c r="X37" s="397"/>
      <c r="Y37" s="238"/>
      <c r="Z37" s="238"/>
      <c r="AA37" s="238"/>
      <c r="AB37" s="238" t="e">
        <f>ROUND(C37*1000/Z37,0)</f>
        <v>#DIV/0!</v>
      </c>
      <c r="AC37" s="238"/>
      <c r="AD37" s="238"/>
      <c r="AE37" s="238"/>
      <c r="AF37" s="238"/>
      <c r="AQ37" s="473" t="e">
        <f t="shared" si="23"/>
        <v>#DIV/0!</v>
      </c>
      <c r="AR37" s="476" t="e">
        <f t="shared" si="24"/>
        <v>#DIV/0!</v>
      </c>
    </row>
    <row r="38" spans="1:44" s="90" customFormat="1" ht="15" customHeight="1">
      <c r="A38" s="243" t="s">
        <v>74</v>
      </c>
      <c r="B38" s="257" t="s">
        <v>19</v>
      </c>
      <c r="C38" s="273">
        <f t="shared" si="3"/>
        <v>12280</v>
      </c>
      <c r="D38" s="288">
        <f>D39+D40</f>
        <v>10787</v>
      </c>
      <c r="E38" s="301">
        <f>SUM(E39:E40)</f>
        <v>7653</v>
      </c>
      <c r="F38" s="309">
        <f>F39+F40</f>
        <v>3134</v>
      </c>
      <c r="G38" s="288">
        <f>G39+G40</f>
        <v>826</v>
      </c>
      <c r="H38" s="301">
        <f>H39+H40</f>
        <v>791</v>
      </c>
      <c r="I38" s="309">
        <f>I39+I40</f>
        <v>35</v>
      </c>
      <c r="J38" s="328">
        <f>J39+J40</f>
        <v>667</v>
      </c>
      <c r="K38" s="339">
        <v>810</v>
      </c>
      <c r="L38" s="339">
        <f t="shared" si="0"/>
        <v>13090</v>
      </c>
      <c r="M38" s="364">
        <f>D38+G38</f>
        <v>11613</v>
      </c>
      <c r="N38" s="379">
        <f t="shared" si="1"/>
        <v>0.88716577540106956</v>
      </c>
      <c r="O38" s="388">
        <f>D38/M38</f>
        <v>0.92887281494876428</v>
      </c>
      <c r="P38" s="388">
        <f>E38/D38</f>
        <v>0.70946509687586912</v>
      </c>
      <c r="Q38" s="388">
        <f>F38/C38</f>
        <v>0.25521172638436485</v>
      </c>
      <c r="R38" s="388">
        <f>G38/M38</f>
        <v>7.1127185051235678e-002</v>
      </c>
      <c r="S38" s="388">
        <f>H38/G38</f>
        <v>0.9576271186440678</v>
      </c>
      <c r="T38" s="388">
        <f>I38/G38</f>
        <v>4.2372881355932202e-002</v>
      </c>
      <c r="U38" s="298">
        <f>J38+K38</f>
        <v>1477</v>
      </c>
      <c r="V38" s="388">
        <f t="shared" si="2"/>
        <v>0.11283422459893049</v>
      </c>
      <c r="W38" s="388">
        <f>J38/U38</f>
        <v>0.45159106296547052</v>
      </c>
      <c r="X38" s="411">
        <f>K38/U38</f>
        <v>0.54840893703452942</v>
      </c>
      <c r="Y38" s="422">
        <v>50853</v>
      </c>
      <c r="Z38" s="340">
        <v>17763</v>
      </c>
      <c r="AA38" s="274">
        <f>ROUND(L38*1000/Y38,0)</f>
        <v>257</v>
      </c>
      <c r="AB38" s="329">
        <f>ROUND(L38*1000/Z38,0)</f>
        <v>737</v>
      </c>
      <c r="AC38" s="455">
        <f>ROUND(L38*1000*1000/Y38/365,0)</f>
        <v>705</v>
      </c>
      <c r="AD38" s="412">
        <f>ROUND(L38*1000*1000/Z38/365,0)</f>
        <v>2019</v>
      </c>
      <c r="AE38" s="274">
        <f>ROUND(M38*1000/Y38,0)</f>
        <v>228</v>
      </c>
      <c r="AF38" s="329">
        <f>ROUND(M38*1000/Z38,0)</f>
        <v>654</v>
      </c>
      <c r="AG38" s="465">
        <f>ROUND(E38*1000/Y38,0)</f>
        <v>150</v>
      </c>
      <c r="AH38" s="222">
        <f>ROUND(E38*1000/Z38,0)</f>
        <v>431</v>
      </c>
      <c r="AI38" s="234">
        <f>ROUND(E38*1000*1000/Y38/365,0)</f>
        <v>412</v>
      </c>
      <c r="AJ38" s="222">
        <f>ROUND(E38*1000*1000/Z38/365,0)</f>
        <v>1180</v>
      </c>
      <c r="AK38" s="222">
        <f>ROUND(G38*1000/Y38,0)</f>
        <v>16</v>
      </c>
      <c r="AL38" s="222">
        <f>ROUND(G38*1000/Z38,0)</f>
        <v>47</v>
      </c>
      <c r="AM38" s="235">
        <f>ROUND(G38*1000*1000/Y38/365,0)</f>
        <v>45</v>
      </c>
      <c r="AN38" s="222">
        <f>ROUND(G38*1000*1000/Z38/365,0)</f>
        <v>127</v>
      </c>
      <c r="AO38" s="222">
        <f>ROUND(J38*1000/Y38,0)</f>
        <v>13</v>
      </c>
      <c r="AP38" s="222">
        <f>ROUND(J38*1000/Z38,0)</f>
        <v>38</v>
      </c>
      <c r="AQ38" s="236">
        <f t="shared" si="23"/>
        <v>36</v>
      </c>
      <c r="AR38" s="222">
        <f t="shared" si="24"/>
        <v>103</v>
      </c>
    </row>
    <row r="39" spans="1:44" ht="15" hidden="1" customHeight="1">
      <c r="A39" s="245"/>
      <c r="B39" s="259" t="s">
        <v>33</v>
      </c>
      <c r="C39" s="276">
        <f t="shared" si="3"/>
        <v>5489</v>
      </c>
      <c r="D39" s="290">
        <f>E39+F39</f>
        <v>4725</v>
      </c>
      <c r="E39" s="304">
        <v>3403</v>
      </c>
      <c r="F39" s="312">
        <v>1322</v>
      </c>
      <c r="G39" s="290">
        <f>H39+I39</f>
        <v>514</v>
      </c>
      <c r="H39" s="304">
        <v>497</v>
      </c>
      <c r="I39" s="312">
        <v>17</v>
      </c>
      <c r="J39" s="276">
        <v>250</v>
      </c>
      <c r="K39" s="342"/>
      <c r="L39" s="354">
        <f t="shared" si="0"/>
        <v>5489</v>
      </c>
      <c r="M39" s="285"/>
      <c r="N39" s="380">
        <f t="shared" si="1"/>
        <v>0</v>
      </c>
      <c r="O39" s="391"/>
      <c r="P39" s="285"/>
      <c r="Q39" s="285"/>
      <c r="R39" s="397"/>
      <c r="S39" s="285"/>
      <c r="T39" s="400"/>
      <c r="U39" s="404"/>
      <c r="V39" s="380">
        <f t="shared" si="2"/>
        <v>0</v>
      </c>
      <c r="W39" s="391"/>
      <c r="X39" s="397"/>
      <c r="Y39" s="238"/>
      <c r="Z39" s="238"/>
      <c r="AA39" s="238"/>
      <c r="AB39" s="238" t="e">
        <f>ROUND(C39*1000/Z39,0)</f>
        <v>#DIV/0!</v>
      </c>
      <c r="AC39" s="238"/>
      <c r="AD39" s="238"/>
      <c r="AE39" s="238"/>
      <c r="AF39" s="238"/>
      <c r="AQ39" s="473" t="e">
        <f t="shared" si="23"/>
        <v>#DIV/0!</v>
      </c>
      <c r="AR39" s="476" t="e">
        <f t="shared" si="24"/>
        <v>#DIV/0!</v>
      </c>
    </row>
    <row r="40" spans="1:44" ht="15" hidden="1" customHeight="1">
      <c r="A40" s="247"/>
      <c r="B40" s="261" t="s">
        <v>36</v>
      </c>
      <c r="C40" s="278">
        <f t="shared" si="3"/>
        <v>6791</v>
      </c>
      <c r="D40" s="292">
        <f>E40+F40</f>
        <v>6062</v>
      </c>
      <c r="E40" s="306">
        <v>4250</v>
      </c>
      <c r="F40" s="314">
        <v>1812</v>
      </c>
      <c r="G40" s="292">
        <f>H40+I40</f>
        <v>312</v>
      </c>
      <c r="H40" s="306">
        <v>294</v>
      </c>
      <c r="I40" s="314">
        <v>18</v>
      </c>
      <c r="J40" s="278">
        <v>417</v>
      </c>
      <c r="K40" s="344" t="s">
        <v>30</v>
      </c>
      <c r="L40" s="354" t="e">
        <f t="shared" si="0"/>
        <v>#VALUE!</v>
      </c>
      <c r="M40" s="285"/>
      <c r="N40" s="380" t="e">
        <f t="shared" si="1"/>
        <v>#VALUE!</v>
      </c>
      <c r="O40" s="391"/>
      <c r="P40" s="285"/>
      <c r="Q40" s="285"/>
      <c r="R40" s="397"/>
      <c r="S40" s="285"/>
      <c r="T40" s="400"/>
      <c r="U40" s="404"/>
      <c r="V40" s="380" t="e">
        <f t="shared" si="2"/>
        <v>#VALUE!</v>
      </c>
      <c r="W40" s="391"/>
      <c r="X40" s="397"/>
      <c r="Y40" s="238"/>
      <c r="Z40" s="238"/>
      <c r="AA40" s="238"/>
      <c r="AB40" s="238" t="e">
        <f>ROUND(C40*1000/Z40,0)</f>
        <v>#DIV/0!</v>
      </c>
      <c r="AC40" s="238"/>
      <c r="AD40" s="238"/>
      <c r="AE40" s="238"/>
      <c r="AF40" s="238"/>
      <c r="AQ40" s="473" t="e">
        <f t="shared" si="23"/>
        <v>#DIV/0!</v>
      </c>
      <c r="AR40" s="476" t="e">
        <f t="shared" si="24"/>
        <v>#DIV/0!</v>
      </c>
    </row>
    <row r="41" spans="1:44" s="90" customFormat="1" ht="15" customHeight="1">
      <c r="A41" s="248" t="s">
        <v>75</v>
      </c>
      <c r="B41" s="257" t="s">
        <v>19</v>
      </c>
      <c r="C41" s="273">
        <f t="shared" si="3"/>
        <v>12636</v>
      </c>
      <c r="D41" s="288">
        <f>D42+D43</f>
        <v>10992</v>
      </c>
      <c r="E41" s="301">
        <f>SUM(E42:E43)</f>
        <v>7907</v>
      </c>
      <c r="F41" s="309">
        <f>F42+F43</f>
        <v>3085</v>
      </c>
      <c r="G41" s="288">
        <f>G42+G43</f>
        <v>980</v>
      </c>
      <c r="H41" s="301">
        <f>H42+H43</f>
        <v>944</v>
      </c>
      <c r="I41" s="309">
        <f>I42+I43</f>
        <v>36</v>
      </c>
      <c r="J41" s="328">
        <f>J42+J43</f>
        <v>664</v>
      </c>
      <c r="K41" s="339">
        <v>742</v>
      </c>
      <c r="L41" s="339">
        <f t="shared" si="0"/>
        <v>13378</v>
      </c>
      <c r="M41" s="364">
        <f>D41+G41</f>
        <v>11972</v>
      </c>
      <c r="N41" s="379">
        <f t="shared" si="1"/>
        <v>0.8949020780385708</v>
      </c>
      <c r="O41" s="388">
        <f>D41/M41</f>
        <v>0.91814233210825258</v>
      </c>
      <c r="P41" s="388">
        <f>E41/D41</f>
        <v>0.7193413391557496</v>
      </c>
      <c r="Q41" s="388">
        <f>F41/C41</f>
        <v>0.2441437163659386</v>
      </c>
      <c r="R41" s="388">
        <f>G41/M41</f>
        <v>8.1857667891747407e-002</v>
      </c>
      <c r="S41" s="388">
        <f>H41/G41</f>
        <v>0.96326530612244898</v>
      </c>
      <c r="T41" s="388">
        <f>I41/G41</f>
        <v>3.6734693877551024e-002</v>
      </c>
      <c r="U41" s="298">
        <f>J41+K41</f>
        <v>1406</v>
      </c>
      <c r="V41" s="388">
        <f t="shared" si="2"/>
        <v>0.10509792196142921</v>
      </c>
      <c r="W41" s="388">
        <f>J41/U41</f>
        <v>0.47226173541963018</v>
      </c>
      <c r="X41" s="411">
        <f>K41/U41</f>
        <v>0.52773826458036988</v>
      </c>
      <c r="Y41" s="422">
        <v>50040</v>
      </c>
      <c r="Z41" s="340">
        <v>17698</v>
      </c>
      <c r="AA41" s="274">
        <f>ROUND(L41*1000/Y41,0)</f>
        <v>267</v>
      </c>
      <c r="AB41" s="329">
        <f>ROUND(L41*1000/Z41,0)</f>
        <v>756</v>
      </c>
      <c r="AC41" s="455">
        <f>ROUND(L41*1000*1000/Y41/365,0)</f>
        <v>732</v>
      </c>
      <c r="AD41" s="412">
        <f>ROUND(L41*1000*1000/Z41/365,0)</f>
        <v>2071</v>
      </c>
      <c r="AE41" s="274">
        <f>ROUND(M41*1000/Y41,0)</f>
        <v>239</v>
      </c>
      <c r="AF41" s="329">
        <f>ROUND(M41*1000/Z41,0)</f>
        <v>676</v>
      </c>
      <c r="AG41" s="465">
        <f>ROUND(E41*1000/Y41,0)</f>
        <v>158</v>
      </c>
      <c r="AH41" s="222">
        <f>ROUND(E41*1000/Z41,0)</f>
        <v>447</v>
      </c>
      <c r="AI41" s="234">
        <f>ROUND(E41*1000*1000/Y41/365,0)</f>
        <v>433</v>
      </c>
      <c r="AJ41" s="222">
        <f>ROUND(E41*1000*1000/Z41/365,0)</f>
        <v>1224</v>
      </c>
      <c r="AK41" s="222">
        <f>ROUND(G41*1000/Y41,0)</f>
        <v>20</v>
      </c>
      <c r="AL41" s="222">
        <f>ROUND(G41*1000/Z41,0)</f>
        <v>55</v>
      </c>
      <c r="AM41" s="235">
        <f>ROUND(G41*1000*1000/Y41/365,0)</f>
        <v>54</v>
      </c>
      <c r="AN41" s="222">
        <f>ROUND(G41*1000*1000/Z41/365,0)</f>
        <v>152</v>
      </c>
      <c r="AO41" s="222">
        <f>ROUND(J41*1000/Y41,0)</f>
        <v>13</v>
      </c>
      <c r="AP41" s="222">
        <f>ROUND(J41*1000/Z41,0)</f>
        <v>38</v>
      </c>
      <c r="AQ41" s="236">
        <f t="shared" si="23"/>
        <v>36</v>
      </c>
      <c r="AR41" s="222">
        <f t="shared" si="24"/>
        <v>103</v>
      </c>
    </row>
    <row r="42" spans="1:44" ht="15" hidden="1" customHeight="1">
      <c r="A42" s="245"/>
      <c r="B42" s="259" t="s">
        <v>33</v>
      </c>
      <c r="C42" s="276">
        <f t="shared" si="3"/>
        <v>5675</v>
      </c>
      <c r="D42" s="290">
        <f>E42+F42</f>
        <v>4763</v>
      </c>
      <c r="E42" s="304">
        <v>3453</v>
      </c>
      <c r="F42" s="312">
        <v>1310</v>
      </c>
      <c r="G42" s="290">
        <f>H42+I42</f>
        <v>659</v>
      </c>
      <c r="H42" s="304">
        <v>643</v>
      </c>
      <c r="I42" s="312">
        <v>16</v>
      </c>
      <c r="J42" s="276">
        <v>253</v>
      </c>
      <c r="K42" s="342"/>
      <c r="L42" s="354">
        <f t="shared" si="0"/>
        <v>5675</v>
      </c>
      <c r="M42" s="285"/>
      <c r="N42" s="380">
        <f t="shared" si="1"/>
        <v>0</v>
      </c>
      <c r="O42" s="391"/>
      <c r="P42" s="285"/>
      <c r="Q42" s="285"/>
      <c r="R42" s="397"/>
      <c r="S42" s="285"/>
      <c r="T42" s="400"/>
      <c r="U42" s="404"/>
      <c r="V42" s="380">
        <f t="shared" si="2"/>
        <v>0</v>
      </c>
      <c r="W42" s="391"/>
      <c r="X42" s="397"/>
      <c r="Y42" s="238"/>
      <c r="Z42" s="238"/>
      <c r="AA42" s="238"/>
      <c r="AB42" s="238" t="e">
        <f>ROUND(C42*1000/Z42,0)</f>
        <v>#DIV/0!</v>
      </c>
      <c r="AC42" s="238"/>
      <c r="AD42" s="238"/>
      <c r="AE42" s="238"/>
      <c r="AF42" s="238"/>
      <c r="AQ42" s="473" t="e">
        <f t="shared" si="23"/>
        <v>#DIV/0!</v>
      </c>
      <c r="AR42" s="476" t="e">
        <f t="shared" si="24"/>
        <v>#DIV/0!</v>
      </c>
    </row>
    <row r="43" spans="1:44" ht="15" hidden="1" customHeight="1">
      <c r="A43" s="247"/>
      <c r="B43" s="261" t="s">
        <v>36</v>
      </c>
      <c r="C43" s="278">
        <f t="shared" si="3"/>
        <v>6961</v>
      </c>
      <c r="D43" s="292">
        <f>E43+F43</f>
        <v>6229</v>
      </c>
      <c r="E43" s="306">
        <v>4454</v>
      </c>
      <c r="F43" s="314">
        <v>1775</v>
      </c>
      <c r="G43" s="292">
        <f>H43+I43</f>
        <v>321</v>
      </c>
      <c r="H43" s="306">
        <v>301</v>
      </c>
      <c r="I43" s="314">
        <v>20</v>
      </c>
      <c r="J43" s="278">
        <v>411</v>
      </c>
      <c r="K43" s="344" t="s">
        <v>30</v>
      </c>
      <c r="L43" s="354" t="e">
        <f t="shared" si="0"/>
        <v>#VALUE!</v>
      </c>
      <c r="M43" s="285"/>
      <c r="N43" s="380" t="e">
        <f t="shared" si="1"/>
        <v>#VALUE!</v>
      </c>
      <c r="O43" s="391"/>
      <c r="P43" s="285"/>
      <c r="Q43" s="285"/>
      <c r="R43" s="397"/>
      <c r="S43" s="285"/>
      <c r="T43" s="400"/>
      <c r="U43" s="404"/>
      <c r="V43" s="380" t="e">
        <f t="shared" si="2"/>
        <v>#VALUE!</v>
      </c>
      <c r="W43" s="391"/>
      <c r="X43" s="397"/>
      <c r="Y43" s="238"/>
      <c r="Z43" s="238"/>
      <c r="AA43" s="238"/>
      <c r="AB43" s="238" t="e">
        <f>ROUND(C43*1000/Z43,0)</f>
        <v>#DIV/0!</v>
      </c>
      <c r="AC43" s="238"/>
      <c r="AD43" s="238"/>
      <c r="AE43" s="238"/>
      <c r="AF43" s="238"/>
      <c r="AQ43" s="473" t="e">
        <f t="shared" si="23"/>
        <v>#DIV/0!</v>
      </c>
      <c r="AR43" s="476" t="e">
        <f t="shared" si="24"/>
        <v>#DIV/0!</v>
      </c>
    </row>
    <row r="44" spans="1:44" s="90" customFormat="1" ht="15" customHeight="1">
      <c r="A44" s="248" t="s">
        <v>76</v>
      </c>
      <c r="B44" s="257" t="s">
        <v>19</v>
      </c>
      <c r="C44" s="273">
        <f t="shared" si="3"/>
        <v>12840</v>
      </c>
      <c r="D44" s="288">
        <f>D45+D46</f>
        <v>10910</v>
      </c>
      <c r="E44" s="301">
        <f>SUM(E45:E46)</f>
        <v>8065</v>
      </c>
      <c r="F44" s="309">
        <f>F45+F46</f>
        <v>2845</v>
      </c>
      <c r="G44" s="288">
        <f>G45+G46</f>
        <v>1290</v>
      </c>
      <c r="H44" s="301">
        <f>H45+H46</f>
        <v>1247</v>
      </c>
      <c r="I44" s="309">
        <f>I45+I46</f>
        <v>43</v>
      </c>
      <c r="J44" s="328">
        <f>J45+J46</f>
        <v>640</v>
      </c>
      <c r="K44" s="339">
        <v>701</v>
      </c>
      <c r="L44" s="339">
        <f t="shared" si="0"/>
        <v>13541</v>
      </c>
      <c r="M44" s="364">
        <f>D44+G44</f>
        <v>12200</v>
      </c>
      <c r="N44" s="382">
        <f t="shared" si="1"/>
        <v>0.90096743224281806</v>
      </c>
      <c r="O44" s="388">
        <f t="shared" ref="O44:O58" si="26">D44/M44</f>
        <v>0.8942622950819672</v>
      </c>
      <c r="P44" s="388">
        <f t="shared" ref="P44:P58" si="27">E44/D44</f>
        <v>0.73923006416131987</v>
      </c>
      <c r="Q44" s="388">
        <f t="shared" ref="Q44:Q58" si="28">F44/C44</f>
        <v>0.22157320872274144</v>
      </c>
      <c r="R44" s="388">
        <f t="shared" ref="R44:R58" si="29">G44/M44</f>
        <v>0.10573770491803279</v>
      </c>
      <c r="S44" s="388">
        <f t="shared" ref="S44:S58" si="30">H44/G44</f>
        <v>0.96666666666666667</v>
      </c>
      <c r="T44" s="388">
        <f t="shared" ref="T44:T58" si="31">I44/G44</f>
        <v>3.3333333333333333e-002</v>
      </c>
      <c r="U44" s="298">
        <f t="shared" ref="U44:U58" si="32">J44+K44</f>
        <v>1341</v>
      </c>
      <c r="V44" s="388">
        <f t="shared" si="2"/>
        <v>9.9032567757181889e-002</v>
      </c>
      <c r="W44" s="388">
        <f t="shared" ref="W44:W58" si="33">J44/U44</f>
        <v>0.4772557792692021</v>
      </c>
      <c r="X44" s="414">
        <f t="shared" ref="X44:X58" si="34">K44/U44</f>
        <v>0.52274422073079796</v>
      </c>
      <c r="Y44" s="422">
        <v>49235</v>
      </c>
      <c r="Z44" s="340">
        <v>17687</v>
      </c>
      <c r="AA44" s="274">
        <f>ROUND(L44*1000/Y44,0)</f>
        <v>275</v>
      </c>
      <c r="AB44" s="329">
        <f>ROUND(L44*1000/Z44,0)</f>
        <v>766</v>
      </c>
      <c r="AC44" s="455">
        <f>ROUND(L44*1000*1000/Y44/365,0)</f>
        <v>754</v>
      </c>
      <c r="AD44" s="412">
        <f>ROUND(L44*1000*1000/Z44/365,0)</f>
        <v>2098</v>
      </c>
      <c r="AE44" s="274">
        <f>ROUND(M44*1000/Y44,0)</f>
        <v>248</v>
      </c>
      <c r="AF44" s="329">
        <f>ROUND(M44*1000/Z44,0)</f>
        <v>690</v>
      </c>
      <c r="AG44" s="465">
        <f>ROUND(E44*1000/Y44,0)</f>
        <v>164</v>
      </c>
      <c r="AH44" s="222">
        <f>ROUND(E44*1000/Z44,0)</f>
        <v>456</v>
      </c>
      <c r="AI44" s="469">
        <f>ROUND(E44*1000*1000/Y44/365,1)</f>
        <v>448.8</v>
      </c>
      <c r="AJ44" s="222">
        <f>ROUND(E44*1000*1000/Z44/365,0)</f>
        <v>1249</v>
      </c>
      <c r="AK44" s="222">
        <f>ROUND(G44*1000/Y44,0)</f>
        <v>26</v>
      </c>
      <c r="AL44" s="222">
        <f>ROUND(G44*1000/Z44,0)</f>
        <v>73</v>
      </c>
      <c r="AM44" s="235">
        <f>ROUND(G44*1000*1000/Y44/365,0)</f>
        <v>72</v>
      </c>
      <c r="AN44" s="222">
        <f>ROUND(G44*1000*1000/Z44/365,0)</f>
        <v>200</v>
      </c>
      <c r="AO44" s="222">
        <f>ROUND(J44*1000/Y44,0)</f>
        <v>13</v>
      </c>
      <c r="AP44" s="222">
        <f>ROUND(J44*1000/Z44,0)</f>
        <v>36</v>
      </c>
      <c r="AQ44" s="236">
        <f t="shared" si="23"/>
        <v>36</v>
      </c>
      <c r="AR44" s="222">
        <f t="shared" si="24"/>
        <v>99</v>
      </c>
    </row>
    <row r="45" spans="1:44" ht="15" hidden="1" customHeight="1">
      <c r="A45" s="245"/>
      <c r="B45" s="259" t="s">
        <v>33</v>
      </c>
      <c r="C45" s="276">
        <f t="shared" si="3"/>
        <v>5793</v>
      </c>
      <c r="D45" s="290">
        <f>E45+F45</f>
        <v>4733</v>
      </c>
      <c r="E45" s="304">
        <v>3543</v>
      </c>
      <c r="F45" s="312">
        <v>1190</v>
      </c>
      <c r="G45" s="290">
        <f>H45+I45</f>
        <v>817</v>
      </c>
      <c r="H45" s="304">
        <v>797</v>
      </c>
      <c r="I45" s="312">
        <v>20</v>
      </c>
      <c r="J45" s="276">
        <v>243</v>
      </c>
      <c r="K45" s="342"/>
      <c r="L45" s="354">
        <f t="shared" si="0"/>
        <v>5793</v>
      </c>
      <c r="M45" s="285"/>
      <c r="N45" s="382">
        <f t="shared" si="1"/>
        <v>0</v>
      </c>
      <c r="O45" s="388" t="e">
        <f t="shared" si="26"/>
        <v>#DIV/0!</v>
      </c>
      <c r="P45" s="388">
        <f t="shared" si="27"/>
        <v>0.74857384322839637</v>
      </c>
      <c r="Q45" s="388">
        <f t="shared" si="28"/>
        <v>0.20542033488693251</v>
      </c>
      <c r="R45" s="388" t="e">
        <f t="shared" si="29"/>
        <v>#DIV/0!</v>
      </c>
      <c r="S45" s="388">
        <f t="shared" si="30"/>
        <v>0.9755201958384333</v>
      </c>
      <c r="T45" s="388">
        <f t="shared" si="31"/>
        <v>2.4479804161566709e-002</v>
      </c>
      <c r="U45" s="298">
        <f t="shared" si="32"/>
        <v>243</v>
      </c>
      <c r="V45" s="388">
        <f t="shared" si="2"/>
        <v>4.1947177628171933e-002</v>
      </c>
      <c r="W45" s="388">
        <f t="shared" si="33"/>
        <v>1</v>
      </c>
      <c r="X45" s="414">
        <f t="shared" si="34"/>
        <v>0</v>
      </c>
      <c r="Y45" s="238"/>
      <c r="Z45" s="238"/>
      <c r="AA45" s="238"/>
      <c r="AB45" s="238" t="e">
        <f>ROUND(C45*1000/Z45,0)</f>
        <v>#DIV/0!</v>
      </c>
      <c r="AC45" s="238"/>
      <c r="AD45" s="238"/>
      <c r="AE45" s="238"/>
      <c r="AF45" s="238"/>
      <c r="AI45" s="470"/>
      <c r="AQ45" s="473" t="e">
        <f t="shared" si="23"/>
        <v>#DIV/0!</v>
      </c>
      <c r="AR45" s="476" t="e">
        <f t="shared" si="24"/>
        <v>#DIV/0!</v>
      </c>
    </row>
    <row r="46" spans="1:44" ht="15" hidden="1" customHeight="1">
      <c r="A46" s="247"/>
      <c r="B46" s="261" t="s">
        <v>36</v>
      </c>
      <c r="C46" s="278">
        <f t="shared" si="3"/>
        <v>7047</v>
      </c>
      <c r="D46" s="292">
        <f>E46+F46</f>
        <v>6177</v>
      </c>
      <c r="E46" s="306">
        <v>4522</v>
      </c>
      <c r="F46" s="314">
        <v>1655</v>
      </c>
      <c r="G46" s="292">
        <f>H46+I46</f>
        <v>473</v>
      </c>
      <c r="H46" s="306">
        <v>450</v>
      </c>
      <c r="I46" s="314">
        <v>23</v>
      </c>
      <c r="J46" s="278">
        <v>397</v>
      </c>
      <c r="K46" s="344" t="s">
        <v>30</v>
      </c>
      <c r="L46" s="354" t="e">
        <f t="shared" si="0"/>
        <v>#VALUE!</v>
      </c>
      <c r="M46" s="285"/>
      <c r="N46" s="382" t="e">
        <f t="shared" si="1"/>
        <v>#VALUE!</v>
      </c>
      <c r="O46" s="388" t="e">
        <f t="shared" si="26"/>
        <v>#DIV/0!</v>
      </c>
      <c r="P46" s="388">
        <f t="shared" si="27"/>
        <v>0.73207058442609685</v>
      </c>
      <c r="Q46" s="388">
        <f t="shared" si="28"/>
        <v>0.23485170994749538</v>
      </c>
      <c r="R46" s="388" t="e">
        <f t="shared" si="29"/>
        <v>#DIV/0!</v>
      </c>
      <c r="S46" s="388">
        <f t="shared" si="30"/>
        <v>0.95137420718816068</v>
      </c>
      <c r="T46" s="388">
        <f t="shared" si="31"/>
        <v>4.8625792811839326e-002</v>
      </c>
      <c r="U46" s="298" t="e">
        <f t="shared" si="32"/>
        <v>#VALUE!</v>
      </c>
      <c r="V46" s="388" t="e">
        <f t="shared" si="2"/>
        <v>#VALUE!</v>
      </c>
      <c r="W46" s="388" t="e">
        <f t="shared" si="33"/>
        <v>#VALUE!</v>
      </c>
      <c r="X46" s="414" t="e">
        <f t="shared" si="34"/>
        <v>#VALUE!</v>
      </c>
      <c r="Y46" s="238"/>
      <c r="Z46" s="238"/>
      <c r="AA46" s="238"/>
      <c r="AB46" s="238" t="e">
        <f>ROUND(C46*1000/Z46,0)</f>
        <v>#DIV/0!</v>
      </c>
      <c r="AC46" s="238"/>
      <c r="AD46" s="238"/>
      <c r="AE46" s="238"/>
      <c r="AF46" s="238"/>
      <c r="AI46" s="470"/>
      <c r="AQ46" s="473" t="e">
        <f t="shared" si="23"/>
        <v>#DIV/0!</v>
      </c>
      <c r="AR46" s="476" t="e">
        <f t="shared" si="24"/>
        <v>#DIV/0!</v>
      </c>
    </row>
    <row r="47" spans="1:44" s="94" customFormat="1" ht="15" customHeight="1">
      <c r="A47" s="249" t="s">
        <v>77</v>
      </c>
      <c r="B47" s="262" t="s">
        <v>19</v>
      </c>
      <c r="C47" s="279">
        <f t="shared" si="3"/>
        <v>12873</v>
      </c>
      <c r="D47" s="293">
        <f>D48+D49</f>
        <v>10967</v>
      </c>
      <c r="E47" s="293">
        <f>SUM(E48:E49)</f>
        <v>8099</v>
      </c>
      <c r="F47" s="315">
        <f>F48+F49</f>
        <v>2868</v>
      </c>
      <c r="G47" s="293">
        <f>G48+G49</f>
        <v>1291</v>
      </c>
      <c r="H47" s="293">
        <f>H48+H49</f>
        <v>1248</v>
      </c>
      <c r="I47" s="315">
        <f>I48+I49</f>
        <v>43</v>
      </c>
      <c r="J47" s="331">
        <f>J48+J49</f>
        <v>615</v>
      </c>
      <c r="K47" s="345">
        <v>632</v>
      </c>
      <c r="L47" s="355">
        <f t="shared" si="0"/>
        <v>13505</v>
      </c>
      <c r="M47" s="368">
        <f>D47+G47</f>
        <v>12258</v>
      </c>
      <c r="N47" s="382">
        <f t="shared" si="1"/>
        <v>0.90766382821177338</v>
      </c>
      <c r="O47" s="388">
        <f t="shared" si="26"/>
        <v>0.89468102463697174</v>
      </c>
      <c r="P47" s="388">
        <f t="shared" si="27"/>
        <v>0.73848819184827208</v>
      </c>
      <c r="Q47" s="388">
        <f t="shared" si="28"/>
        <v>0.22279189000233046</v>
      </c>
      <c r="R47" s="388">
        <f t="shared" si="29"/>
        <v>0.10531897536302823</v>
      </c>
      <c r="S47" s="388">
        <f t="shared" si="30"/>
        <v>0.96669248644461658</v>
      </c>
      <c r="T47" s="388">
        <f t="shared" si="31"/>
        <v>3.3307513555383424e-002</v>
      </c>
      <c r="U47" s="298">
        <f t="shared" si="32"/>
        <v>1247</v>
      </c>
      <c r="V47" s="388">
        <f t="shared" si="2"/>
        <v>9.2336171788226576e-002</v>
      </c>
      <c r="W47" s="388">
        <f t="shared" si="33"/>
        <v>0.49318364073777066</v>
      </c>
      <c r="X47" s="414">
        <f t="shared" si="34"/>
        <v>0.50681635926222934</v>
      </c>
      <c r="Y47" s="250">
        <v>48312</v>
      </c>
      <c r="Z47" s="355">
        <v>17497</v>
      </c>
      <c r="AA47" s="440">
        <f t="shared" ref="AA47:AA58" si="35">ROUND(L47*1000/Y47,0)</f>
        <v>280</v>
      </c>
      <c r="AB47" s="448">
        <f t="shared" ref="AB47:AB58" si="36">ROUND(L47*1000/Z47,0)</f>
        <v>772</v>
      </c>
      <c r="AC47" s="440">
        <f t="shared" ref="AC47:AC58" si="37">ROUND(L47*1000*1000/Y47/365,0)</f>
        <v>766</v>
      </c>
      <c r="AD47" s="448">
        <f t="shared" ref="AD47:AD58" si="38">ROUND(L47*1000*1000/Z47/365,0)</f>
        <v>2115</v>
      </c>
      <c r="AE47" s="440">
        <f>ROUND(M47*1000/Y47,0)</f>
        <v>254</v>
      </c>
      <c r="AF47" s="448">
        <f>ROUND(M47*1000/Z47,0)</f>
        <v>701</v>
      </c>
      <c r="AG47" s="467">
        <f>ROUND(E47*1000/Y47,0)</f>
        <v>168</v>
      </c>
      <c r="AH47" s="468">
        <f>ROUND(E47*1000/Z47,0)</f>
        <v>463</v>
      </c>
      <c r="AI47" s="471">
        <f>ROUND(E47*1000*1000/Y47/365,1)</f>
        <v>459.3</v>
      </c>
      <c r="AJ47" s="468">
        <f>ROUND(E47*1000*1000/Z47/365,0)</f>
        <v>1268</v>
      </c>
      <c r="AK47" s="468">
        <f>ROUND(G47*1000/Y47,0)</f>
        <v>27</v>
      </c>
      <c r="AL47" s="468">
        <f>ROUND(G47*1000/Z47,0)</f>
        <v>74</v>
      </c>
      <c r="AM47" s="472">
        <f>ROUND(G47*1000*1000/Y47/365,0)</f>
        <v>73</v>
      </c>
      <c r="AN47" s="468">
        <f>ROUND(G47*1000*1000/Z47/365,0)</f>
        <v>202</v>
      </c>
      <c r="AO47" s="468">
        <f>ROUND(J47*1000/Y47,0)</f>
        <v>13</v>
      </c>
      <c r="AP47" s="468">
        <f>ROUND(J47*1000/Z47,0)</f>
        <v>35</v>
      </c>
      <c r="AQ47" s="474">
        <f t="shared" si="23"/>
        <v>35</v>
      </c>
      <c r="AR47" s="468">
        <f t="shared" si="24"/>
        <v>96</v>
      </c>
    </row>
    <row r="48" spans="1:44" s="94" customFormat="1" ht="15" hidden="1" customHeight="1">
      <c r="A48" s="250"/>
      <c r="B48" s="263" t="s">
        <v>33</v>
      </c>
      <c r="C48" s="280">
        <f t="shared" si="3"/>
        <v>5893</v>
      </c>
      <c r="D48" s="294">
        <f>E48+F48</f>
        <v>4789</v>
      </c>
      <c r="E48" s="280">
        <v>3613</v>
      </c>
      <c r="F48" s="280">
        <v>1176</v>
      </c>
      <c r="G48" s="294">
        <f>H48+I48</f>
        <v>869</v>
      </c>
      <c r="H48" s="280">
        <v>849</v>
      </c>
      <c r="I48" s="280">
        <v>20</v>
      </c>
      <c r="J48" s="280">
        <v>235</v>
      </c>
      <c r="K48" s="346"/>
      <c r="L48" s="356">
        <f t="shared" si="0"/>
        <v>5893</v>
      </c>
      <c r="M48" s="369"/>
      <c r="N48" s="382">
        <f t="shared" si="1"/>
        <v>0</v>
      </c>
      <c r="O48" s="388" t="e">
        <f t="shared" si="26"/>
        <v>#DIV/0!</v>
      </c>
      <c r="P48" s="388">
        <f t="shared" si="27"/>
        <v>0.75443725203591561</v>
      </c>
      <c r="Q48" s="388">
        <f t="shared" si="28"/>
        <v>0.19955879857458</v>
      </c>
      <c r="R48" s="388" t="e">
        <f t="shared" si="29"/>
        <v>#DIV/0!</v>
      </c>
      <c r="S48" s="388">
        <f t="shared" si="30"/>
        <v>0.97698504027617949</v>
      </c>
      <c r="T48" s="388">
        <f t="shared" si="31"/>
        <v>2.3014959723820484e-002</v>
      </c>
      <c r="U48" s="298">
        <f t="shared" si="32"/>
        <v>235</v>
      </c>
      <c r="V48" s="388">
        <f t="shared" si="2"/>
        <v>3.9877821143729848e-002</v>
      </c>
      <c r="W48" s="388">
        <f t="shared" si="33"/>
        <v>1</v>
      </c>
      <c r="X48" s="414">
        <f t="shared" si="34"/>
        <v>0</v>
      </c>
      <c r="Y48" s="425"/>
      <c r="Z48" s="435"/>
      <c r="AA48" s="441" t="e">
        <f t="shared" si="35"/>
        <v>#DIV/0!</v>
      </c>
      <c r="AB48" s="441" t="e">
        <f t="shared" si="36"/>
        <v>#DIV/0!</v>
      </c>
      <c r="AC48" s="441" t="e">
        <f t="shared" si="37"/>
        <v>#DIV/0!</v>
      </c>
      <c r="AD48" s="441" t="e">
        <f t="shared" si="38"/>
        <v>#DIV/0!</v>
      </c>
      <c r="AE48" s="441" t="e">
        <f>ROUND(E48*1000/Y48,0)</f>
        <v>#DIV/0!</v>
      </c>
      <c r="AF48" s="441" t="e">
        <f>ROUND(E48*1000/Z48,0)</f>
        <v>#DIV/0!</v>
      </c>
      <c r="AG48" s="90"/>
      <c r="AH48" s="90"/>
      <c r="AI48" s="470"/>
      <c r="AJ48" s="90"/>
      <c r="AK48" s="90"/>
      <c r="AL48" s="90"/>
      <c r="AM48" s="90"/>
      <c r="AN48" s="90"/>
      <c r="AO48" s="90"/>
      <c r="AP48" s="90"/>
      <c r="AQ48" s="475" t="e">
        <f t="shared" si="23"/>
        <v>#DIV/0!</v>
      </c>
      <c r="AR48" s="477" t="e">
        <f t="shared" si="24"/>
        <v>#DIV/0!</v>
      </c>
    </row>
    <row r="49" spans="1:44" s="94" customFormat="1" ht="15" hidden="1" customHeight="1">
      <c r="A49" s="247"/>
      <c r="B49" s="264" t="s">
        <v>36</v>
      </c>
      <c r="C49" s="278">
        <f t="shared" si="3"/>
        <v>6980</v>
      </c>
      <c r="D49" s="295">
        <f>E49+F49</f>
        <v>6178</v>
      </c>
      <c r="E49" s="278">
        <v>4486</v>
      </c>
      <c r="F49" s="278">
        <v>1692</v>
      </c>
      <c r="G49" s="295">
        <f>H49+I49</f>
        <v>422</v>
      </c>
      <c r="H49" s="278">
        <v>399</v>
      </c>
      <c r="I49" s="278">
        <v>23</v>
      </c>
      <c r="J49" s="278">
        <v>380</v>
      </c>
      <c r="K49" s="344"/>
      <c r="L49" s="357">
        <f t="shared" si="0"/>
        <v>6980</v>
      </c>
      <c r="M49" s="370"/>
      <c r="N49" s="382">
        <f t="shared" si="1"/>
        <v>0</v>
      </c>
      <c r="O49" s="388" t="e">
        <f t="shared" si="26"/>
        <v>#DIV/0!</v>
      </c>
      <c r="P49" s="388">
        <f t="shared" si="27"/>
        <v>0.72612495953382972</v>
      </c>
      <c r="Q49" s="388">
        <f t="shared" si="28"/>
        <v>0.24240687679083095</v>
      </c>
      <c r="R49" s="388" t="e">
        <f t="shared" si="29"/>
        <v>#DIV/0!</v>
      </c>
      <c r="S49" s="388">
        <f t="shared" si="30"/>
        <v>0.9454976303317536</v>
      </c>
      <c r="T49" s="388">
        <f t="shared" si="31"/>
        <v>5.4502369668246446e-002</v>
      </c>
      <c r="U49" s="298">
        <f t="shared" si="32"/>
        <v>380</v>
      </c>
      <c r="V49" s="388">
        <f t="shared" si="2"/>
        <v>5.4441260744985676e-002</v>
      </c>
      <c r="W49" s="388">
        <f t="shared" si="33"/>
        <v>1</v>
      </c>
      <c r="X49" s="414">
        <f t="shared" si="34"/>
        <v>0</v>
      </c>
      <c r="Y49" s="426"/>
      <c r="Z49" s="436"/>
      <c r="AA49" s="442" t="e">
        <f t="shared" si="35"/>
        <v>#DIV/0!</v>
      </c>
      <c r="AB49" s="442" t="e">
        <f t="shared" si="36"/>
        <v>#DIV/0!</v>
      </c>
      <c r="AC49" s="442" t="e">
        <f t="shared" si="37"/>
        <v>#DIV/0!</v>
      </c>
      <c r="AD49" s="442" t="e">
        <f t="shared" si="38"/>
        <v>#DIV/0!</v>
      </c>
      <c r="AE49" s="442" t="e">
        <f>ROUND(E49*1000/Y49,0)</f>
        <v>#DIV/0!</v>
      </c>
      <c r="AF49" s="442" t="e">
        <f>ROUND(E49*1000/Z49,0)</f>
        <v>#DIV/0!</v>
      </c>
      <c r="AG49" s="90"/>
      <c r="AH49" s="90"/>
      <c r="AI49" s="470"/>
      <c r="AJ49" s="90"/>
      <c r="AK49" s="90"/>
      <c r="AL49" s="90"/>
      <c r="AM49" s="90"/>
      <c r="AN49" s="90"/>
      <c r="AO49" s="90"/>
      <c r="AP49" s="90"/>
      <c r="AQ49" s="475" t="e">
        <f t="shared" si="23"/>
        <v>#DIV/0!</v>
      </c>
      <c r="AR49" s="477" t="e">
        <f t="shared" si="24"/>
        <v>#DIV/0!</v>
      </c>
    </row>
    <row r="50" spans="1:44" s="94" customFormat="1" ht="15" customHeight="1">
      <c r="A50" s="251" t="s">
        <v>79</v>
      </c>
      <c r="B50" s="265" t="s">
        <v>19</v>
      </c>
      <c r="C50" s="281">
        <f t="shared" si="3"/>
        <v>12794</v>
      </c>
      <c r="D50" s="296">
        <f>D51+D52</f>
        <v>11042</v>
      </c>
      <c r="E50" s="296">
        <f>SUM(E51:E52)</f>
        <v>8194</v>
      </c>
      <c r="F50" s="316">
        <f>F51+F52</f>
        <v>2848</v>
      </c>
      <c r="G50" s="296">
        <f>G51+G52</f>
        <v>1147</v>
      </c>
      <c r="H50" s="296">
        <f>H51+H52</f>
        <v>1108</v>
      </c>
      <c r="I50" s="316">
        <f>I51+I52</f>
        <v>39</v>
      </c>
      <c r="J50" s="332">
        <f>J51+J52</f>
        <v>605</v>
      </c>
      <c r="K50" s="347">
        <v>647</v>
      </c>
      <c r="L50" s="358">
        <f t="shared" si="0"/>
        <v>13441</v>
      </c>
      <c r="M50" s="371">
        <f>D50+G50</f>
        <v>12189</v>
      </c>
      <c r="N50" s="383">
        <f t="shared" si="1"/>
        <v>0.90685216873744512</v>
      </c>
      <c r="O50" s="393">
        <f t="shared" si="26"/>
        <v>0.90589876117811141</v>
      </c>
      <c r="P50" s="393">
        <f t="shared" si="27"/>
        <v>0.74207571092193447</v>
      </c>
      <c r="Q50" s="393">
        <f t="shared" si="28"/>
        <v>0.22260434578708771</v>
      </c>
      <c r="R50" s="393">
        <f t="shared" si="29"/>
        <v>9.4101238821888589e-002</v>
      </c>
      <c r="S50" s="393">
        <f t="shared" si="30"/>
        <v>0.96599825632083691</v>
      </c>
      <c r="T50" s="393">
        <f t="shared" si="31"/>
        <v>3.4001743679163032e-002</v>
      </c>
      <c r="U50" s="296">
        <f t="shared" si="32"/>
        <v>1252</v>
      </c>
      <c r="V50" s="393">
        <f t="shared" si="2"/>
        <v>9.3147831262554867e-002</v>
      </c>
      <c r="W50" s="393">
        <f t="shared" si="33"/>
        <v>0.48322683706070285</v>
      </c>
      <c r="X50" s="415">
        <f t="shared" si="34"/>
        <v>0.51677316293929709</v>
      </c>
      <c r="Y50" s="427">
        <v>47413</v>
      </c>
      <c r="Z50" s="358">
        <v>17501</v>
      </c>
      <c r="AA50" s="443">
        <f t="shared" si="35"/>
        <v>283</v>
      </c>
      <c r="AB50" s="449">
        <f t="shared" si="36"/>
        <v>768</v>
      </c>
      <c r="AC50" s="443">
        <f t="shared" si="37"/>
        <v>777</v>
      </c>
      <c r="AD50" s="449">
        <f t="shared" si="38"/>
        <v>2104</v>
      </c>
      <c r="AE50" s="443">
        <f>ROUND(M50*1000/Y50,0)</f>
        <v>257</v>
      </c>
      <c r="AF50" s="449">
        <f>ROUND(M50*1000/Z50,0)</f>
        <v>696</v>
      </c>
      <c r="AG50" s="467">
        <f>ROUND(E50*1000/Y50,0)</f>
        <v>173</v>
      </c>
      <c r="AH50" s="468">
        <f>ROUND(E50*1000/Z50,0)</f>
        <v>468</v>
      </c>
      <c r="AI50" s="471">
        <f>ROUND(E50*1000*1000/Y50/365,1)</f>
        <v>473.5</v>
      </c>
      <c r="AJ50" s="468">
        <f>ROUND(E50*1000*1000/Z50/365,0)</f>
        <v>1283</v>
      </c>
      <c r="AK50" s="468">
        <f>ROUND(G50*1000/Y50,0)</f>
        <v>24</v>
      </c>
      <c r="AL50" s="468">
        <f>ROUND(G50*1000/Z50,0)</f>
        <v>66</v>
      </c>
      <c r="AM50" s="472">
        <f>ROUND(G50*1000*1000/Y50/365,0)</f>
        <v>66</v>
      </c>
      <c r="AN50" s="468">
        <f>ROUND(G50*1000*1000/Z50/365,0)</f>
        <v>180</v>
      </c>
      <c r="AO50" s="468">
        <f>ROUND(J50*1000/Y50,0)</f>
        <v>13</v>
      </c>
      <c r="AP50" s="468">
        <f>ROUND(J50*1000/Z50,0)</f>
        <v>35</v>
      </c>
      <c r="AQ50" s="474">
        <f t="shared" si="23"/>
        <v>35</v>
      </c>
      <c r="AR50" s="468">
        <f t="shared" si="24"/>
        <v>95</v>
      </c>
    </row>
    <row r="51" spans="1:44" s="94" customFormat="1" ht="15" hidden="1" customHeight="1">
      <c r="A51" s="245"/>
      <c r="B51" s="266" t="s">
        <v>33</v>
      </c>
      <c r="C51" s="276">
        <f t="shared" si="3"/>
        <v>5775</v>
      </c>
      <c r="D51" s="297">
        <f>E51+F51</f>
        <v>4794</v>
      </c>
      <c r="E51" s="276">
        <v>3656</v>
      </c>
      <c r="F51" s="276">
        <v>1138</v>
      </c>
      <c r="G51" s="297">
        <f>H51+I51</f>
        <v>751</v>
      </c>
      <c r="H51" s="276">
        <v>734</v>
      </c>
      <c r="I51" s="276">
        <v>17</v>
      </c>
      <c r="J51" s="276">
        <v>230</v>
      </c>
      <c r="K51" s="348"/>
      <c r="L51" s="359">
        <f t="shared" si="0"/>
        <v>5775</v>
      </c>
      <c r="M51" s="372"/>
      <c r="N51" s="384">
        <f t="shared" si="1"/>
        <v>0</v>
      </c>
      <c r="O51" s="387" t="e">
        <f t="shared" si="26"/>
        <v>#DIV/0!</v>
      </c>
      <c r="P51" s="387">
        <f t="shared" si="27"/>
        <v>0.76261994159365876</v>
      </c>
      <c r="Q51" s="387">
        <f t="shared" si="28"/>
        <v>0.19705627705627707</v>
      </c>
      <c r="R51" s="387" t="e">
        <f t="shared" si="29"/>
        <v>#DIV/0!</v>
      </c>
      <c r="S51" s="387">
        <f t="shared" si="30"/>
        <v>0.9773635153129161</v>
      </c>
      <c r="T51" s="387">
        <f t="shared" si="31"/>
        <v>2.2636484687083888e-002</v>
      </c>
      <c r="U51" s="403">
        <f t="shared" si="32"/>
        <v>230</v>
      </c>
      <c r="V51" s="387">
        <f t="shared" si="2"/>
        <v>3.9826839826839829e-002</v>
      </c>
      <c r="W51" s="387">
        <f t="shared" si="33"/>
        <v>1</v>
      </c>
      <c r="X51" s="416">
        <f t="shared" si="34"/>
        <v>0</v>
      </c>
      <c r="Y51" s="428"/>
      <c r="Z51" s="437"/>
      <c r="AA51" s="444" t="e">
        <f t="shared" si="35"/>
        <v>#DIV/0!</v>
      </c>
      <c r="AB51" s="444" t="e">
        <f t="shared" si="36"/>
        <v>#DIV/0!</v>
      </c>
      <c r="AC51" s="444" t="e">
        <f t="shared" si="37"/>
        <v>#DIV/0!</v>
      </c>
      <c r="AD51" s="444" t="e">
        <f t="shared" si="38"/>
        <v>#DIV/0!</v>
      </c>
      <c r="AE51" s="444" t="e">
        <f>ROUND(E51*1000/Y51,0)</f>
        <v>#DIV/0!</v>
      </c>
      <c r="AF51" s="444" t="e">
        <f>ROUND(E51*1000/Z51,0)</f>
        <v>#DIV/0!</v>
      </c>
      <c r="AG51" s="90"/>
      <c r="AH51" s="90"/>
      <c r="AI51" s="470"/>
      <c r="AJ51" s="90"/>
      <c r="AK51" s="90"/>
      <c r="AL51" s="90"/>
      <c r="AM51" s="90"/>
      <c r="AN51" s="90"/>
      <c r="AO51" s="90"/>
      <c r="AP51" s="90"/>
      <c r="AQ51" s="475" t="e">
        <f t="shared" si="23"/>
        <v>#DIV/0!</v>
      </c>
      <c r="AR51" s="477" t="e">
        <f t="shared" si="24"/>
        <v>#DIV/0!</v>
      </c>
    </row>
    <row r="52" spans="1:44" s="94" customFormat="1" ht="15" hidden="1" customHeight="1">
      <c r="A52" s="247"/>
      <c r="B52" s="264" t="s">
        <v>36</v>
      </c>
      <c r="C52" s="278">
        <f t="shared" si="3"/>
        <v>7019</v>
      </c>
      <c r="D52" s="295">
        <f>E52+F52</f>
        <v>6248</v>
      </c>
      <c r="E52" s="278">
        <v>4538</v>
      </c>
      <c r="F52" s="278">
        <v>1710</v>
      </c>
      <c r="G52" s="295">
        <f>H52+I52</f>
        <v>396</v>
      </c>
      <c r="H52" s="278">
        <v>374</v>
      </c>
      <c r="I52" s="278">
        <v>22</v>
      </c>
      <c r="J52" s="278">
        <v>375</v>
      </c>
      <c r="K52" s="344"/>
      <c r="L52" s="357">
        <f t="shared" si="0"/>
        <v>7019</v>
      </c>
      <c r="M52" s="370"/>
      <c r="N52" s="382">
        <f t="shared" si="1"/>
        <v>0</v>
      </c>
      <c r="O52" s="388" t="e">
        <f t="shared" si="26"/>
        <v>#DIV/0!</v>
      </c>
      <c r="P52" s="388">
        <f t="shared" si="27"/>
        <v>0.72631241997439178</v>
      </c>
      <c r="Q52" s="388">
        <f t="shared" si="28"/>
        <v>0.24362444792705515</v>
      </c>
      <c r="R52" s="388" t="e">
        <f t="shared" si="29"/>
        <v>#DIV/0!</v>
      </c>
      <c r="S52" s="388">
        <f t="shared" si="30"/>
        <v>0.94444444444444442</v>
      </c>
      <c r="T52" s="388">
        <f t="shared" si="31"/>
        <v>5.5555555555555552e-002</v>
      </c>
      <c r="U52" s="298">
        <f t="shared" si="32"/>
        <v>375</v>
      </c>
      <c r="V52" s="388">
        <f t="shared" si="2"/>
        <v>5.342641401909104e-002</v>
      </c>
      <c r="W52" s="388">
        <f t="shared" si="33"/>
        <v>1</v>
      </c>
      <c r="X52" s="414">
        <f t="shared" si="34"/>
        <v>0</v>
      </c>
      <c r="Y52" s="426"/>
      <c r="Z52" s="438"/>
      <c r="AA52" s="442" t="e">
        <f t="shared" si="35"/>
        <v>#DIV/0!</v>
      </c>
      <c r="AB52" s="442" t="e">
        <f t="shared" si="36"/>
        <v>#DIV/0!</v>
      </c>
      <c r="AC52" s="442" t="e">
        <f t="shared" si="37"/>
        <v>#DIV/0!</v>
      </c>
      <c r="AD52" s="442" t="e">
        <f t="shared" si="38"/>
        <v>#DIV/0!</v>
      </c>
      <c r="AE52" s="442" t="e">
        <f>ROUND(E52*1000/Y52,0)</f>
        <v>#DIV/0!</v>
      </c>
      <c r="AF52" s="442" t="e">
        <f>ROUND(E52*1000/Z52,0)</f>
        <v>#DIV/0!</v>
      </c>
      <c r="AG52" s="90"/>
      <c r="AH52" s="90"/>
      <c r="AI52" s="470"/>
      <c r="AJ52" s="90"/>
      <c r="AK52" s="90"/>
      <c r="AL52" s="90"/>
      <c r="AM52" s="90"/>
      <c r="AN52" s="90"/>
      <c r="AO52" s="90"/>
      <c r="AP52" s="90"/>
      <c r="AQ52" s="475" t="e">
        <f t="shared" si="23"/>
        <v>#DIV/0!</v>
      </c>
      <c r="AR52" s="477" t="e">
        <f t="shared" si="24"/>
        <v>#DIV/0!</v>
      </c>
    </row>
    <row r="53" spans="1:44" s="94" customFormat="1" ht="15" customHeight="1">
      <c r="A53" s="248" t="s">
        <v>81</v>
      </c>
      <c r="B53" s="267" t="s">
        <v>19</v>
      </c>
      <c r="C53" s="282">
        <f t="shared" si="3"/>
        <v>12251</v>
      </c>
      <c r="D53" s="298">
        <f>D54+D55</f>
        <v>10611</v>
      </c>
      <c r="E53" s="298">
        <f>SUM(E54:E55)</f>
        <v>7767</v>
      </c>
      <c r="F53" s="317">
        <f>F54+F55</f>
        <v>2844</v>
      </c>
      <c r="G53" s="298">
        <f>G54+G55</f>
        <v>1065</v>
      </c>
      <c r="H53" s="298">
        <f>H54+H55</f>
        <v>1019</v>
      </c>
      <c r="I53" s="317">
        <f>I54+I55</f>
        <v>46</v>
      </c>
      <c r="J53" s="333">
        <f>J54+J55</f>
        <v>575</v>
      </c>
      <c r="K53" s="349">
        <v>562</v>
      </c>
      <c r="L53" s="339">
        <f t="shared" si="0"/>
        <v>12813</v>
      </c>
      <c r="M53" s="373">
        <f>D53+G53</f>
        <v>11676</v>
      </c>
      <c r="N53" s="382">
        <f t="shared" si="1"/>
        <v>0.9112619995317256</v>
      </c>
      <c r="O53" s="388">
        <f t="shared" si="26"/>
        <v>0.90878725590955811</v>
      </c>
      <c r="P53" s="388">
        <f t="shared" si="27"/>
        <v>0.73197625106022057</v>
      </c>
      <c r="Q53" s="388">
        <f t="shared" si="28"/>
        <v>0.23214431474981634</v>
      </c>
      <c r="R53" s="388">
        <f t="shared" si="29"/>
        <v>9.121274409044193e-002</v>
      </c>
      <c r="S53" s="388">
        <f t="shared" si="30"/>
        <v>0.95680751173708922</v>
      </c>
      <c r="T53" s="388">
        <f t="shared" si="31"/>
        <v>4.3192488262910798e-002</v>
      </c>
      <c r="U53" s="298">
        <f t="shared" si="32"/>
        <v>1137</v>
      </c>
      <c r="V53" s="388">
        <f t="shared" si="2"/>
        <v>8.8738000468274403e-002</v>
      </c>
      <c r="W53" s="388">
        <f t="shared" si="33"/>
        <v>0.50571679859278806</v>
      </c>
      <c r="X53" s="414">
        <f t="shared" si="34"/>
        <v>0.49428320140721194</v>
      </c>
      <c r="Y53" s="429">
        <v>46585</v>
      </c>
      <c r="Z53" s="339">
        <v>17481</v>
      </c>
      <c r="AA53" s="445">
        <f t="shared" si="35"/>
        <v>275</v>
      </c>
      <c r="AB53" s="450">
        <f t="shared" si="36"/>
        <v>733</v>
      </c>
      <c r="AC53" s="445">
        <f t="shared" si="37"/>
        <v>754</v>
      </c>
      <c r="AD53" s="450">
        <f t="shared" si="38"/>
        <v>2008</v>
      </c>
      <c r="AE53" s="445">
        <f>ROUND(M53*1000/Y53,0)</f>
        <v>251</v>
      </c>
      <c r="AF53" s="450">
        <f>ROUND(M53*1000/Z53,0)</f>
        <v>668</v>
      </c>
      <c r="AG53" s="467">
        <f>ROUND(E53*1000/Y53,0)</f>
        <v>167</v>
      </c>
      <c r="AH53" s="468">
        <f>ROUND(E53*1000/Z53,0)</f>
        <v>444</v>
      </c>
      <c r="AI53" s="471">
        <f>ROUND(E53*1000*1000/Y53/365,1)</f>
        <v>456.8</v>
      </c>
      <c r="AJ53" s="468">
        <f>ROUND(E53*1000*1000/Z53/365,0)</f>
        <v>1217</v>
      </c>
      <c r="AK53" s="468">
        <f>ROUND(G53*1000/Y53,0)</f>
        <v>23</v>
      </c>
      <c r="AL53" s="468">
        <f>ROUND(G53*1000/Z53,0)</f>
        <v>61</v>
      </c>
      <c r="AM53" s="472">
        <f>ROUND(G53*1000*1000/Y53/365,0)</f>
        <v>63</v>
      </c>
      <c r="AN53" s="468">
        <f>ROUND(G53*1000*1000/Z53/365,0)</f>
        <v>167</v>
      </c>
      <c r="AO53" s="468">
        <f>ROUND(J53*1000/Y53,0)</f>
        <v>12</v>
      </c>
      <c r="AP53" s="468">
        <f>ROUND(J53*1000/Z53,0)</f>
        <v>33</v>
      </c>
      <c r="AQ53" s="474">
        <f t="shared" si="23"/>
        <v>34</v>
      </c>
      <c r="AR53" s="468">
        <f t="shared" si="24"/>
        <v>90</v>
      </c>
    </row>
    <row r="54" spans="1:44" s="94" customFormat="1" ht="15" hidden="1" customHeight="1">
      <c r="A54" s="245"/>
      <c r="B54" s="266" t="s">
        <v>33</v>
      </c>
      <c r="C54" s="276">
        <f t="shared" si="3"/>
        <v>5545</v>
      </c>
      <c r="D54" s="297">
        <f>E54+F54</f>
        <v>4600</v>
      </c>
      <c r="E54" s="276">
        <v>3471</v>
      </c>
      <c r="F54" s="276">
        <v>1129</v>
      </c>
      <c r="G54" s="297">
        <f>H54+I54</f>
        <v>718</v>
      </c>
      <c r="H54" s="276">
        <v>697</v>
      </c>
      <c r="I54" s="276">
        <v>21</v>
      </c>
      <c r="J54" s="276">
        <v>227</v>
      </c>
      <c r="K54" s="348"/>
      <c r="L54" s="359">
        <f t="shared" si="0"/>
        <v>5545</v>
      </c>
      <c r="M54" s="372"/>
      <c r="N54" s="382">
        <f t="shared" si="1"/>
        <v>0</v>
      </c>
      <c r="O54" s="388" t="e">
        <f t="shared" si="26"/>
        <v>#DIV/0!</v>
      </c>
      <c r="P54" s="388">
        <f t="shared" si="27"/>
        <v>0.75456521739130433</v>
      </c>
      <c r="Q54" s="388">
        <f t="shared" si="28"/>
        <v>0.20360685302073941</v>
      </c>
      <c r="R54" s="388" t="e">
        <f t="shared" si="29"/>
        <v>#DIV/0!</v>
      </c>
      <c r="S54" s="388">
        <f t="shared" si="30"/>
        <v>0.97075208913649025</v>
      </c>
      <c r="T54" s="388">
        <f t="shared" si="31"/>
        <v>2.9247910863509748e-002</v>
      </c>
      <c r="U54" s="298">
        <f t="shared" si="32"/>
        <v>227</v>
      </c>
      <c r="V54" s="388">
        <f t="shared" si="2"/>
        <v>4.0937781785392244e-002</v>
      </c>
      <c r="W54" s="388">
        <f t="shared" si="33"/>
        <v>1</v>
      </c>
      <c r="X54" s="414">
        <f t="shared" si="34"/>
        <v>0</v>
      </c>
      <c r="Y54" s="428"/>
      <c r="Z54" s="437"/>
      <c r="AA54" s="444" t="e">
        <f t="shared" si="35"/>
        <v>#DIV/0!</v>
      </c>
      <c r="AB54" s="444" t="e">
        <f t="shared" si="36"/>
        <v>#DIV/0!</v>
      </c>
      <c r="AC54" s="444" t="e">
        <f t="shared" si="37"/>
        <v>#DIV/0!</v>
      </c>
      <c r="AD54" s="444" t="e">
        <f t="shared" si="38"/>
        <v>#DIV/0!</v>
      </c>
      <c r="AE54" s="444" t="e">
        <f>ROUND(E54*1000/Y54,0)</f>
        <v>#DIV/0!</v>
      </c>
      <c r="AF54" s="444" t="e">
        <f>ROUND(E54*1000/Z54,0)</f>
        <v>#DIV/0!</v>
      </c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475" t="e">
        <f t="shared" si="23"/>
        <v>#DIV/0!</v>
      </c>
      <c r="AR54" s="477" t="e">
        <f t="shared" si="24"/>
        <v>#DIV/0!</v>
      </c>
    </row>
    <row r="55" spans="1:44" s="94" customFormat="1" ht="15" hidden="1" customHeight="1">
      <c r="A55" s="247"/>
      <c r="B55" s="264" t="s">
        <v>36</v>
      </c>
      <c r="C55" s="278">
        <f t="shared" si="3"/>
        <v>6706</v>
      </c>
      <c r="D55" s="295">
        <f>E55+F55</f>
        <v>6011</v>
      </c>
      <c r="E55" s="278">
        <v>4296</v>
      </c>
      <c r="F55" s="278">
        <v>1715</v>
      </c>
      <c r="G55" s="295">
        <f>H55+I55</f>
        <v>347</v>
      </c>
      <c r="H55" s="278">
        <v>322</v>
      </c>
      <c r="I55" s="278">
        <v>25</v>
      </c>
      <c r="J55" s="278">
        <v>348</v>
      </c>
      <c r="K55" s="344"/>
      <c r="L55" s="357">
        <f t="shared" si="0"/>
        <v>6706</v>
      </c>
      <c r="M55" s="370"/>
      <c r="N55" s="382">
        <f t="shared" si="1"/>
        <v>0</v>
      </c>
      <c r="O55" s="388" t="e">
        <f t="shared" si="26"/>
        <v>#DIV/0!</v>
      </c>
      <c r="P55" s="388">
        <f t="shared" si="27"/>
        <v>0.7146897354849443</v>
      </c>
      <c r="Q55" s="388">
        <f t="shared" si="28"/>
        <v>0.25574112734864302</v>
      </c>
      <c r="R55" s="388" t="e">
        <f t="shared" si="29"/>
        <v>#DIV/0!</v>
      </c>
      <c r="S55" s="388">
        <f t="shared" si="30"/>
        <v>0.9279538904899135</v>
      </c>
      <c r="T55" s="388">
        <f t="shared" si="31"/>
        <v>7.2046109510086456e-002</v>
      </c>
      <c r="U55" s="298">
        <f t="shared" si="32"/>
        <v>348</v>
      </c>
      <c r="V55" s="388">
        <f t="shared" si="2"/>
        <v>5.1893826424097823e-002</v>
      </c>
      <c r="W55" s="388">
        <f t="shared" si="33"/>
        <v>1</v>
      </c>
      <c r="X55" s="414">
        <f t="shared" si="34"/>
        <v>0</v>
      </c>
      <c r="Y55" s="426"/>
      <c r="Z55" s="438"/>
      <c r="AA55" s="442" t="e">
        <f t="shared" si="35"/>
        <v>#DIV/0!</v>
      </c>
      <c r="AB55" s="442" t="e">
        <f t="shared" si="36"/>
        <v>#DIV/0!</v>
      </c>
      <c r="AC55" s="442" t="e">
        <f t="shared" si="37"/>
        <v>#DIV/0!</v>
      </c>
      <c r="AD55" s="442" t="e">
        <f t="shared" si="38"/>
        <v>#DIV/0!</v>
      </c>
      <c r="AE55" s="442" t="e">
        <f>ROUND(E55*1000/Y55,0)</f>
        <v>#DIV/0!</v>
      </c>
      <c r="AF55" s="442" t="e">
        <f>ROUND(E55*1000/Z55,0)</f>
        <v>#DIV/0!</v>
      </c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475" t="e">
        <f t="shared" si="23"/>
        <v>#DIV/0!</v>
      </c>
      <c r="AR55" s="477" t="e">
        <f t="shared" si="24"/>
        <v>#DIV/0!</v>
      </c>
    </row>
    <row r="56" spans="1:44" s="94" customFormat="1" ht="15" customHeight="1">
      <c r="A56" s="252" t="s">
        <v>84</v>
      </c>
      <c r="B56" s="268" t="s">
        <v>19</v>
      </c>
      <c r="C56" s="283">
        <f t="shared" si="3"/>
        <v>12073</v>
      </c>
      <c r="D56" s="299">
        <f>D57+D58</f>
        <v>10397</v>
      </c>
      <c r="E56" s="299">
        <f>SUM(E57:E58)</f>
        <v>7638</v>
      </c>
      <c r="F56" s="318">
        <f>F57+F58</f>
        <v>2759</v>
      </c>
      <c r="G56" s="299">
        <f>G57+G58</f>
        <v>1102</v>
      </c>
      <c r="H56" s="299">
        <f>H57+H58</f>
        <v>1057</v>
      </c>
      <c r="I56" s="318">
        <f>I57+I58</f>
        <v>45</v>
      </c>
      <c r="J56" s="334">
        <f>J57+J58</f>
        <v>574</v>
      </c>
      <c r="K56" s="350">
        <v>528</v>
      </c>
      <c r="L56" s="360">
        <f t="shared" si="0"/>
        <v>12601</v>
      </c>
      <c r="M56" s="374">
        <f>D56+G56</f>
        <v>11499</v>
      </c>
      <c r="N56" s="382">
        <f t="shared" si="1"/>
        <v>0.91254662328386638</v>
      </c>
      <c r="O56" s="388">
        <f t="shared" si="26"/>
        <v>0.90416557961561872</v>
      </c>
      <c r="P56" s="388">
        <f t="shared" si="27"/>
        <v>0.73463499086274886</v>
      </c>
      <c r="Q56" s="388">
        <f t="shared" si="28"/>
        <v>0.22852646401060217</v>
      </c>
      <c r="R56" s="388">
        <f t="shared" si="29"/>
        <v>9.5834420384381253e-002</v>
      </c>
      <c r="S56" s="388">
        <f t="shared" si="30"/>
        <v>0.95916515426497273</v>
      </c>
      <c r="T56" s="388">
        <f t="shared" si="31"/>
        <v>4.0834845735027221e-002</v>
      </c>
      <c r="U56" s="298">
        <f t="shared" si="32"/>
        <v>1102</v>
      </c>
      <c r="V56" s="388">
        <f t="shared" si="2"/>
        <v>8.7453376716133638e-002</v>
      </c>
      <c r="W56" s="388">
        <f t="shared" si="33"/>
        <v>0.52087114337568063</v>
      </c>
      <c r="X56" s="414">
        <f t="shared" si="34"/>
        <v>0.47912885662431942</v>
      </c>
      <c r="Y56" s="430">
        <v>45706</v>
      </c>
      <c r="Z56" s="360">
        <v>17465</v>
      </c>
      <c r="AA56" s="446">
        <f t="shared" si="35"/>
        <v>276</v>
      </c>
      <c r="AB56" s="451">
        <f t="shared" si="36"/>
        <v>722</v>
      </c>
      <c r="AC56" s="446">
        <f t="shared" si="37"/>
        <v>755</v>
      </c>
      <c r="AD56" s="451">
        <f t="shared" si="38"/>
        <v>1977</v>
      </c>
      <c r="AE56" s="446">
        <f>ROUND(M56*1000/Y56,0)</f>
        <v>252</v>
      </c>
      <c r="AF56" s="451">
        <f>ROUND(M56*1000/Z56,0)</f>
        <v>658</v>
      </c>
      <c r="AG56" s="467">
        <f>ROUND(E56*1000/Y56,0)</f>
        <v>167</v>
      </c>
      <c r="AH56" s="468">
        <f>ROUND(E56*1000/Z56,0)</f>
        <v>437</v>
      </c>
      <c r="AI56" s="471">
        <f>ROUND(E56*1000*1000/Y56/365,1)</f>
        <v>457.8</v>
      </c>
      <c r="AJ56" s="468">
        <f>ROUND(E56*1000*1000/Z56/365,0)</f>
        <v>1198</v>
      </c>
      <c r="AK56" s="468">
        <f>ROUND(G56*1000/Y56,0)</f>
        <v>24</v>
      </c>
      <c r="AL56" s="468">
        <f>ROUND(G56*1000/Z56,0)</f>
        <v>63</v>
      </c>
      <c r="AM56" s="472">
        <f>ROUND(G56*1000*1000/Y56/365,0)</f>
        <v>66</v>
      </c>
      <c r="AN56" s="468">
        <f>ROUND(G56*1000*1000/Z56/365,0)</f>
        <v>173</v>
      </c>
      <c r="AO56" s="468">
        <f>ROUND(J56*1000/Y56,0)</f>
        <v>13</v>
      </c>
      <c r="AP56" s="468">
        <f>ROUND(J56*1000/Z56,0)</f>
        <v>33</v>
      </c>
      <c r="AQ56" s="474">
        <f t="shared" si="23"/>
        <v>34</v>
      </c>
      <c r="AR56" s="468">
        <f t="shared" si="24"/>
        <v>90</v>
      </c>
    </row>
    <row r="57" spans="1:44" s="94" customFormat="1" ht="15" hidden="1" customHeight="1">
      <c r="A57" s="245"/>
      <c r="B57" s="266" t="s">
        <v>33</v>
      </c>
      <c r="C57" s="276">
        <f t="shared" si="3"/>
        <v>5496</v>
      </c>
      <c r="D57" s="297">
        <f>E57+F57</f>
        <v>4481</v>
      </c>
      <c r="E57" s="276">
        <v>3387</v>
      </c>
      <c r="F57" s="276">
        <v>1094</v>
      </c>
      <c r="G57" s="297">
        <f>H57+I57</f>
        <v>782</v>
      </c>
      <c r="H57" s="276">
        <v>761</v>
      </c>
      <c r="I57" s="276">
        <v>21</v>
      </c>
      <c r="J57" s="276">
        <v>233</v>
      </c>
      <c r="K57" s="348"/>
      <c r="L57" s="359">
        <f t="shared" si="0"/>
        <v>5496</v>
      </c>
      <c r="M57" s="372"/>
      <c r="N57" s="382">
        <f t="shared" si="1"/>
        <v>0</v>
      </c>
      <c r="O57" s="388" t="e">
        <f t="shared" si="26"/>
        <v>#DIV/0!</v>
      </c>
      <c r="P57" s="388">
        <f t="shared" si="27"/>
        <v>0.75585806739567063</v>
      </c>
      <c r="Q57" s="388">
        <f t="shared" si="28"/>
        <v>0.19905385735080058</v>
      </c>
      <c r="R57" s="388" t="e">
        <f t="shared" si="29"/>
        <v>#DIV/0!</v>
      </c>
      <c r="S57" s="388">
        <f t="shared" si="30"/>
        <v>0.97314578005115093</v>
      </c>
      <c r="T57" s="388">
        <f t="shared" si="31"/>
        <v>2.6854219948849106e-002</v>
      </c>
      <c r="U57" s="298">
        <f t="shared" si="32"/>
        <v>233</v>
      </c>
      <c r="V57" s="388">
        <f t="shared" si="2"/>
        <v>4.239446870451237e-002</v>
      </c>
      <c r="W57" s="388">
        <f t="shared" si="33"/>
        <v>1</v>
      </c>
      <c r="X57" s="414">
        <f t="shared" si="34"/>
        <v>0</v>
      </c>
      <c r="Y57" s="428"/>
      <c r="Z57" s="437"/>
      <c r="AA57" s="444" t="e">
        <f t="shared" si="35"/>
        <v>#DIV/0!</v>
      </c>
      <c r="AB57" s="444" t="e">
        <f t="shared" si="36"/>
        <v>#DIV/0!</v>
      </c>
      <c r="AC57" s="444" t="e">
        <f t="shared" si="37"/>
        <v>#DIV/0!</v>
      </c>
      <c r="AD57" s="444" t="e">
        <f t="shared" si="38"/>
        <v>#DIV/0!</v>
      </c>
      <c r="AE57" s="444" t="e">
        <f>ROUND(E57*1000/Y57,0)</f>
        <v>#DIV/0!</v>
      </c>
      <c r="AF57" s="444" t="e">
        <f>ROUND(E57*1000/Z57,0)</f>
        <v>#DIV/0!</v>
      </c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475" t="e">
        <f t="shared" si="23"/>
        <v>#DIV/0!</v>
      </c>
      <c r="AR57" s="477" t="e">
        <f t="shared" si="24"/>
        <v>#DIV/0!</v>
      </c>
    </row>
    <row r="58" spans="1:44" s="94" customFormat="1" ht="15" hidden="1" customHeight="1">
      <c r="A58" s="247"/>
      <c r="B58" s="264" t="s">
        <v>36</v>
      </c>
      <c r="C58" s="278">
        <f t="shared" si="3"/>
        <v>6577</v>
      </c>
      <c r="D58" s="295">
        <f>E58+F58</f>
        <v>5916</v>
      </c>
      <c r="E58" s="278">
        <v>4251</v>
      </c>
      <c r="F58" s="278">
        <v>1665</v>
      </c>
      <c r="G58" s="295">
        <f>H58+I58</f>
        <v>320</v>
      </c>
      <c r="H58" s="278">
        <v>296</v>
      </c>
      <c r="I58" s="278">
        <v>24</v>
      </c>
      <c r="J58" s="278">
        <v>341</v>
      </c>
      <c r="K58" s="344"/>
      <c r="L58" s="357">
        <f t="shared" si="0"/>
        <v>6577</v>
      </c>
      <c r="M58" s="370"/>
      <c r="N58" s="382">
        <f t="shared" si="1"/>
        <v>0</v>
      </c>
      <c r="O58" s="388" t="e">
        <f t="shared" si="26"/>
        <v>#DIV/0!</v>
      </c>
      <c r="P58" s="388">
        <f t="shared" si="27"/>
        <v>0.71855983772819476</v>
      </c>
      <c r="Q58" s="388">
        <f t="shared" si="28"/>
        <v>0.2531549338604227</v>
      </c>
      <c r="R58" s="388" t="e">
        <f t="shared" si="29"/>
        <v>#DIV/0!</v>
      </c>
      <c r="S58" s="388">
        <f t="shared" si="30"/>
        <v>0.92500000000000004</v>
      </c>
      <c r="T58" s="388">
        <f t="shared" si="31"/>
        <v>7.4999999999999997e-002</v>
      </c>
      <c r="U58" s="298">
        <f t="shared" si="32"/>
        <v>341</v>
      </c>
      <c r="V58" s="388">
        <f t="shared" si="2"/>
        <v>5.1847346814657136e-002</v>
      </c>
      <c r="W58" s="388">
        <f t="shared" si="33"/>
        <v>1</v>
      </c>
      <c r="X58" s="414">
        <f t="shared" si="34"/>
        <v>0</v>
      </c>
      <c r="Y58" s="426"/>
      <c r="Z58" s="438"/>
      <c r="AA58" s="442" t="e">
        <f t="shared" si="35"/>
        <v>#DIV/0!</v>
      </c>
      <c r="AB58" s="442" t="e">
        <f t="shared" si="36"/>
        <v>#DIV/0!</v>
      </c>
      <c r="AC58" s="442" t="e">
        <f t="shared" si="37"/>
        <v>#DIV/0!</v>
      </c>
      <c r="AD58" s="442" t="e">
        <f t="shared" si="38"/>
        <v>#DIV/0!</v>
      </c>
      <c r="AE58" s="442" t="e">
        <f>ROUND(E58*1000/Y58,0)</f>
        <v>#DIV/0!</v>
      </c>
      <c r="AF58" s="442" t="e">
        <f>ROUND(E58*1000/Z58,0)</f>
        <v>#DIV/0!</v>
      </c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475" t="e">
        <f t="shared" si="23"/>
        <v>#DIV/0!</v>
      </c>
      <c r="AR58" s="477" t="e">
        <f t="shared" si="24"/>
        <v>#DIV/0!</v>
      </c>
    </row>
    <row r="59" spans="1:44" ht="15" customHeight="1">
      <c r="A59" s="238"/>
      <c r="B59" s="238"/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238"/>
      <c r="Z59" s="238"/>
      <c r="AA59" s="238"/>
      <c r="AB59" s="238"/>
      <c r="AC59" s="238"/>
      <c r="AD59" s="238"/>
      <c r="AE59" s="238"/>
      <c r="AF59" s="238"/>
    </row>
    <row r="60" spans="1:44" ht="1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238"/>
      <c r="Z60" s="238"/>
      <c r="AA60" s="238"/>
      <c r="AB60" s="238"/>
      <c r="AC60" s="238"/>
      <c r="AD60" s="238"/>
      <c r="AE60" s="238"/>
      <c r="AF60" s="238"/>
    </row>
    <row r="64" spans="1:44" ht="15" customHeight="1">
      <c r="B64" s="120"/>
      <c r="C64" s="134" t="s">
        <v>15</v>
      </c>
      <c r="D64" s="134" t="s">
        <v>13</v>
      </c>
      <c r="E64" s="134" t="s">
        <v>18</v>
      </c>
    </row>
    <row r="65" spans="1:24" ht="15" customHeight="1">
      <c r="B65" s="121" t="s">
        <v>25</v>
      </c>
      <c r="C65" s="121">
        <v>12365</v>
      </c>
      <c r="D65" s="121">
        <v>1199</v>
      </c>
      <c r="E65" s="121">
        <v>654</v>
      </c>
    </row>
    <row r="66" spans="1:24" ht="15" customHeight="1">
      <c r="B66" s="121" t="s">
        <v>3</v>
      </c>
      <c r="C66" s="121">
        <v>12111</v>
      </c>
      <c r="D66" s="121">
        <v>1230</v>
      </c>
      <c r="E66" s="121">
        <v>625</v>
      </c>
    </row>
    <row r="67" spans="1:24" ht="15" customHeight="1">
      <c r="B67" s="121" t="s">
        <v>7</v>
      </c>
      <c r="C67" s="121">
        <v>11985</v>
      </c>
      <c r="D67" s="121">
        <v>1116</v>
      </c>
      <c r="E67" s="121">
        <v>598</v>
      </c>
    </row>
    <row r="68" spans="1:24" ht="15" customHeight="1">
      <c r="B68" s="121" t="s">
        <v>26</v>
      </c>
      <c r="C68" s="135">
        <v>11665</v>
      </c>
      <c r="D68" s="121">
        <v>1305</v>
      </c>
      <c r="E68" s="121">
        <v>648</v>
      </c>
    </row>
    <row r="69" spans="1:24" ht="15" customHeight="1">
      <c r="B69" s="121" t="s">
        <v>37</v>
      </c>
      <c r="C69" s="135">
        <v>11328</v>
      </c>
      <c r="D69" s="121">
        <v>1126</v>
      </c>
      <c r="E69" s="121">
        <v>702</v>
      </c>
    </row>
    <row r="78" spans="1:24" s="95" customFormat="1" ht="15" customHeight="1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202"/>
      <c r="N78" s="202"/>
      <c r="O78" s="202"/>
      <c r="P78" s="202"/>
      <c r="Q78" s="202"/>
      <c r="R78" s="202"/>
      <c r="S78" s="202"/>
      <c r="T78" s="202"/>
      <c r="U78" s="202"/>
      <c r="V78" s="202"/>
      <c r="W78" s="202"/>
      <c r="X78" s="202"/>
    </row>
    <row r="79" spans="1:24" s="95" customFormat="1" ht="15" customHeight="1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202"/>
      <c r="N79" s="202"/>
      <c r="O79" s="202"/>
      <c r="P79" s="202"/>
      <c r="Q79" s="202"/>
      <c r="R79" s="202"/>
      <c r="S79" s="202"/>
      <c r="T79" s="202"/>
      <c r="U79" s="202"/>
      <c r="V79" s="202"/>
      <c r="W79" s="202"/>
      <c r="X79" s="202"/>
    </row>
    <row r="80" spans="1:24" s="95" customFormat="1" ht="15" customHeight="1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202"/>
      <c r="N80" s="202"/>
      <c r="O80" s="202"/>
      <c r="P80" s="202"/>
      <c r="Q80" s="202"/>
      <c r="R80" s="202"/>
      <c r="S80" s="202"/>
      <c r="T80" s="202"/>
      <c r="U80" s="202"/>
      <c r="V80" s="202"/>
      <c r="W80" s="202"/>
      <c r="X80" s="202"/>
    </row>
    <row r="81" spans="13:24" s="95" customFormat="1" ht="15" customHeight="1"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</row>
    <row r="82" spans="13:24" s="95" customFormat="1" ht="15" customHeight="1"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</row>
    <row r="83" spans="13:24" s="95" customFormat="1" ht="15" customHeight="1"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</row>
    <row r="84" spans="13:24" s="95" customFormat="1" ht="15" customHeight="1">
      <c r="M84" s="202"/>
      <c r="N84" s="202"/>
      <c r="O84" s="202"/>
      <c r="P84" s="202"/>
      <c r="Q84" s="202"/>
      <c r="R84" s="202"/>
      <c r="S84" s="202"/>
      <c r="T84" s="202"/>
      <c r="U84" s="202"/>
      <c r="V84" s="202"/>
      <c r="W84" s="202"/>
      <c r="X84" s="202"/>
    </row>
    <row r="85" spans="13:24" s="95" customFormat="1" ht="15" customHeight="1">
      <c r="M85" s="202"/>
      <c r="N85" s="202"/>
      <c r="O85" s="202"/>
      <c r="P85" s="202"/>
      <c r="Q85" s="202"/>
      <c r="R85" s="202"/>
      <c r="S85" s="202"/>
      <c r="T85" s="202"/>
      <c r="U85" s="202"/>
      <c r="V85" s="202"/>
      <c r="W85" s="202"/>
      <c r="X85" s="202"/>
    </row>
    <row r="86" spans="13:24" s="95" customFormat="1" ht="15" customHeight="1">
      <c r="M86" s="202"/>
      <c r="N86" s="202"/>
      <c r="O86" s="202"/>
      <c r="P86" s="202"/>
      <c r="Q86" s="202"/>
      <c r="R86" s="202"/>
      <c r="S86" s="202"/>
      <c r="T86" s="202"/>
      <c r="U86" s="202"/>
      <c r="V86" s="202"/>
      <c r="W86" s="202"/>
      <c r="X86" s="202"/>
    </row>
    <row r="87" spans="13:24" s="95" customFormat="1" ht="15" customHeight="1">
      <c r="M87" s="202"/>
      <c r="N87" s="202"/>
      <c r="O87" s="202"/>
      <c r="P87" s="202"/>
      <c r="Q87" s="202"/>
      <c r="R87" s="202"/>
      <c r="S87" s="202"/>
      <c r="T87" s="202"/>
      <c r="U87" s="202"/>
      <c r="V87" s="202"/>
      <c r="W87" s="202"/>
      <c r="X87" s="202"/>
    </row>
    <row r="88" spans="13:24" s="95" customFormat="1" ht="15" customHeight="1">
      <c r="M88" s="202"/>
      <c r="N88" s="202"/>
      <c r="O88" s="202"/>
      <c r="P88" s="202"/>
      <c r="Q88" s="202"/>
      <c r="R88" s="202"/>
      <c r="S88" s="202"/>
      <c r="T88" s="202"/>
      <c r="U88" s="202"/>
      <c r="V88" s="202"/>
      <c r="W88" s="202"/>
      <c r="X88" s="202"/>
    </row>
    <row r="89" spans="13:24" s="95" customFormat="1" ht="15" customHeight="1"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2"/>
    </row>
    <row r="90" spans="13:24" s="95" customFormat="1" ht="15" customHeight="1">
      <c r="M90" s="202"/>
      <c r="N90" s="202"/>
      <c r="O90" s="202"/>
      <c r="P90" s="202"/>
      <c r="Q90" s="202"/>
      <c r="R90" s="202"/>
      <c r="S90" s="202"/>
      <c r="T90" s="202"/>
      <c r="U90" s="202"/>
      <c r="V90" s="202"/>
      <c r="W90" s="202"/>
      <c r="X90" s="202"/>
    </row>
    <row r="91" spans="13:24" s="95" customFormat="1" ht="15" customHeight="1">
      <c r="M91" s="202"/>
      <c r="N91" s="202"/>
      <c r="O91" s="202"/>
      <c r="P91" s="202"/>
      <c r="Q91" s="202"/>
      <c r="R91" s="202"/>
      <c r="S91" s="202"/>
      <c r="T91" s="202"/>
      <c r="U91" s="202"/>
      <c r="V91" s="202"/>
      <c r="W91" s="202"/>
      <c r="X91" s="202"/>
    </row>
    <row r="92" spans="13:24" s="95" customFormat="1" ht="15" customHeight="1">
      <c r="M92" s="202"/>
      <c r="N92" s="202"/>
      <c r="O92" s="202"/>
      <c r="P92" s="202"/>
      <c r="Q92" s="202"/>
      <c r="R92" s="202"/>
      <c r="S92" s="202"/>
      <c r="T92" s="202"/>
      <c r="U92" s="202"/>
      <c r="V92" s="202"/>
      <c r="W92" s="202"/>
      <c r="X92" s="202"/>
    </row>
    <row r="93" spans="13:24" s="95" customFormat="1" ht="15" customHeight="1">
      <c r="M93" s="202"/>
      <c r="N93" s="202"/>
      <c r="O93" s="202"/>
      <c r="P93" s="202"/>
      <c r="Q93" s="202"/>
      <c r="R93" s="202"/>
      <c r="S93" s="202"/>
      <c r="T93" s="202"/>
      <c r="U93" s="202"/>
      <c r="V93" s="202"/>
      <c r="W93" s="202"/>
      <c r="X93" s="202"/>
    </row>
    <row r="94" spans="13:24" s="95" customFormat="1" ht="15" customHeight="1">
      <c r="M94" s="202"/>
      <c r="N94" s="202"/>
      <c r="O94" s="202"/>
      <c r="P94" s="202"/>
      <c r="Q94" s="202"/>
      <c r="R94" s="202"/>
      <c r="S94" s="202"/>
      <c r="T94" s="202"/>
      <c r="U94" s="202"/>
      <c r="V94" s="202"/>
      <c r="W94" s="202"/>
      <c r="X94" s="202"/>
    </row>
    <row r="95" spans="13:24" s="95" customFormat="1" ht="15" customHeight="1">
      <c r="M95" s="202"/>
      <c r="N95" s="202"/>
      <c r="O95" s="202"/>
      <c r="P95" s="202"/>
      <c r="Q95" s="202"/>
      <c r="R95" s="202"/>
      <c r="S95" s="202"/>
      <c r="T95" s="202"/>
      <c r="U95" s="202"/>
      <c r="V95" s="202"/>
      <c r="W95" s="202"/>
      <c r="X95" s="202"/>
    </row>
    <row r="96" spans="13:24" s="95" customFormat="1" ht="15" customHeight="1">
      <c r="M96" s="202"/>
      <c r="N96" s="202"/>
      <c r="O96" s="202"/>
      <c r="P96" s="202"/>
      <c r="Q96" s="202"/>
      <c r="R96" s="202"/>
      <c r="S96" s="202"/>
      <c r="T96" s="202"/>
      <c r="U96" s="202"/>
      <c r="V96" s="202"/>
      <c r="W96" s="202"/>
      <c r="X96" s="202"/>
    </row>
    <row r="97" spans="13:24" s="95" customFormat="1" ht="15" customHeight="1">
      <c r="M97" s="202"/>
      <c r="N97" s="202"/>
      <c r="O97" s="202"/>
      <c r="P97" s="202"/>
      <c r="Q97" s="202"/>
      <c r="R97" s="202"/>
      <c r="S97" s="202"/>
      <c r="T97" s="202"/>
      <c r="U97" s="202"/>
      <c r="V97" s="202"/>
      <c r="W97" s="202"/>
      <c r="X97" s="202"/>
    </row>
    <row r="98" spans="13:24" s="95" customFormat="1" ht="15" customHeight="1">
      <c r="M98" s="202"/>
      <c r="N98" s="202"/>
      <c r="O98" s="202"/>
      <c r="P98" s="202"/>
      <c r="Q98" s="202"/>
      <c r="R98" s="202"/>
      <c r="S98" s="202"/>
      <c r="T98" s="202"/>
      <c r="U98" s="202"/>
      <c r="V98" s="202"/>
      <c r="W98" s="202"/>
      <c r="X98" s="202"/>
    </row>
    <row r="99" spans="13:24" s="95" customFormat="1" ht="15" customHeight="1">
      <c r="M99" s="202"/>
      <c r="N99" s="202"/>
      <c r="O99" s="202"/>
      <c r="P99" s="202"/>
      <c r="Q99" s="202"/>
      <c r="R99" s="202"/>
      <c r="S99" s="202"/>
      <c r="T99" s="202"/>
      <c r="U99" s="202"/>
      <c r="V99" s="202"/>
      <c r="W99" s="202"/>
      <c r="X99" s="202"/>
    </row>
    <row r="100" spans="13:24" s="95" customFormat="1" ht="15" customHeight="1">
      <c r="M100" s="202"/>
      <c r="N100" s="202"/>
      <c r="O100" s="202"/>
      <c r="P100" s="202"/>
      <c r="Q100" s="202"/>
      <c r="R100" s="202"/>
      <c r="S100" s="202"/>
      <c r="T100" s="202"/>
      <c r="U100" s="202"/>
      <c r="V100" s="202"/>
      <c r="W100" s="202"/>
      <c r="X100" s="202"/>
    </row>
    <row r="101" spans="13:24" s="95" customFormat="1" ht="15" customHeight="1">
      <c r="M101" s="202"/>
      <c r="N101" s="202"/>
      <c r="O101" s="202"/>
      <c r="P101" s="202"/>
      <c r="Q101" s="202"/>
      <c r="R101" s="202"/>
      <c r="S101" s="202"/>
      <c r="T101" s="202"/>
      <c r="U101" s="202"/>
      <c r="V101" s="202"/>
      <c r="W101" s="202"/>
      <c r="X101" s="202"/>
    </row>
    <row r="102" spans="13:24" s="95" customFormat="1" ht="15" customHeight="1">
      <c r="M102" s="202"/>
      <c r="N102" s="202"/>
      <c r="O102" s="202"/>
      <c r="P102" s="202"/>
      <c r="Q102" s="202"/>
      <c r="R102" s="202"/>
      <c r="S102" s="202"/>
      <c r="T102" s="202"/>
      <c r="U102" s="202"/>
      <c r="V102" s="202"/>
      <c r="W102" s="202"/>
      <c r="X102" s="202"/>
    </row>
    <row r="103" spans="13:24" s="95" customFormat="1" ht="15" customHeight="1"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</row>
    <row r="104" spans="13:24" s="95" customFormat="1" ht="15" customHeight="1"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</row>
    <row r="105" spans="13:24" s="95" customFormat="1" ht="15" customHeight="1"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</row>
    <row r="106" spans="13:24" s="95" customFormat="1" ht="15" customHeight="1"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</row>
    <row r="107" spans="13:24" s="95" customFormat="1" ht="15" customHeight="1"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</row>
    <row r="108" spans="13:24" s="95" customFormat="1" ht="15" customHeight="1"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</row>
    <row r="109" spans="13:24" s="95" customFormat="1" ht="15" customHeight="1"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</row>
    <row r="110" spans="13:24" s="95" customFormat="1" ht="15" customHeight="1"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</row>
    <row r="111" spans="13:24" s="95" customFormat="1" ht="15" customHeight="1"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</row>
    <row r="112" spans="13:24" s="95" customFormat="1" ht="15" customHeight="1"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</row>
    <row r="113" spans="13:24" s="95" customFormat="1" ht="15" customHeight="1"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</row>
    <row r="114" spans="13:24" s="95" customFormat="1" ht="15" customHeight="1"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</row>
    <row r="115" spans="13:24" s="95" customFormat="1" ht="15" customHeight="1"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</row>
    <row r="116" spans="13:24" s="95" customFormat="1" ht="15" customHeight="1"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</row>
    <row r="117" spans="13:24" s="95" customFormat="1" ht="15" customHeight="1"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</row>
    <row r="118" spans="13:24" s="95" customFormat="1" ht="15" customHeight="1"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</row>
    <row r="119" spans="13:24" s="95" customFormat="1" ht="15" customHeight="1"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</row>
    <row r="120" spans="13:24" s="95" customFormat="1" ht="15" customHeight="1"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</row>
    <row r="121" spans="13:24" s="95" customFormat="1" ht="15" customHeight="1"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</row>
    <row r="122" spans="13:24" s="95" customFormat="1" ht="15" customHeight="1"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</row>
    <row r="123" spans="13:24" s="95" customFormat="1" ht="15" customHeight="1"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</row>
    <row r="124" spans="13:24" s="95" customFormat="1" ht="15" customHeight="1"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</row>
    <row r="125" spans="13:24" s="95" customFormat="1" ht="15" customHeight="1"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</row>
    <row r="126" spans="13:24" s="95" customFormat="1" ht="15" customHeight="1"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</row>
    <row r="127" spans="13:24" s="95" customFormat="1" ht="15" customHeight="1"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</row>
    <row r="128" spans="13:24" s="95" customFormat="1" ht="15" customHeight="1"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</row>
    <row r="129" spans="13:24" s="95" customFormat="1" ht="15" customHeight="1"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</row>
    <row r="130" spans="13:24" s="95" customFormat="1" ht="15" customHeight="1"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</row>
    <row r="131" spans="13:24" s="95" customFormat="1" ht="15" customHeight="1"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</row>
    <row r="132" spans="13:24" s="95" customFormat="1" ht="15" customHeight="1"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</row>
    <row r="133" spans="13:24" s="95" customFormat="1" ht="15" customHeight="1"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</row>
    <row r="134" spans="13:24" s="95" customFormat="1" ht="15" customHeight="1"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</row>
    <row r="135" spans="13:24" s="95" customFormat="1" ht="15" customHeight="1"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</row>
    <row r="136" spans="13:24" s="95" customFormat="1" ht="15" customHeight="1"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</row>
    <row r="137" spans="13:24" s="95" customFormat="1" ht="15" customHeight="1"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</row>
    <row r="138" spans="13:24" s="95" customFormat="1" ht="15" customHeight="1"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</row>
    <row r="139" spans="13:24" s="95" customFormat="1" ht="15" customHeight="1"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</row>
    <row r="140" spans="13:24" s="95" customFormat="1" ht="15" customHeight="1"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</row>
    <row r="141" spans="13:24" s="95" customFormat="1" ht="15" customHeight="1"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</row>
    <row r="142" spans="13:24" s="95" customFormat="1" ht="15" customHeight="1"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</row>
    <row r="143" spans="13:24" s="95" customFormat="1" ht="15" customHeight="1"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</row>
    <row r="144" spans="13:24" s="95" customFormat="1" ht="15" customHeight="1"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</row>
    <row r="145" spans="13:24" s="95" customFormat="1" ht="15" customHeight="1"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</row>
    <row r="146" spans="13:24" s="95" customFormat="1" ht="15" customHeight="1"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</row>
    <row r="147" spans="13:24" s="95" customFormat="1" ht="15" customHeight="1"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</row>
    <row r="148" spans="13:24" s="95" customFormat="1" ht="15" customHeight="1"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</row>
    <row r="149" spans="13:24" s="95" customFormat="1" ht="15" customHeight="1"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</row>
    <row r="150" spans="13:24" s="95" customFormat="1" ht="15" customHeight="1"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</row>
    <row r="151" spans="13:24" s="95" customFormat="1" ht="15" customHeight="1"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</row>
    <row r="152" spans="13:24" s="95" customFormat="1" ht="15" customHeight="1"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</row>
    <row r="153" spans="13:24" s="95" customFormat="1" ht="15" customHeight="1"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</row>
    <row r="154" spans="13:24" s="95" customFormat="1" ht="15" customHeight="1"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</row>
    <row r="155" spans="13:24" s="95" customFormat="1" ht="15" customHeight="1"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</row>
    <row r="156" spans="13:24" s="95" customFormat="1" ht="15" customHeight="1"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</row>
    <row r="157" spans="13:24" s="95" customFormat="1" ht="15" customHeight="1"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</row>
    <row r="158" spans="13:24" s="95" customFormat="1" ht="15" customHeight="1"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</row>
    <row r="159" spans="13:24" s="95" customFormat="1" ht="15" customHeight="1"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</row>
    <row r="160" spans="13:24" s="95" customFormat="1" ht="15" customHeight="1"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</row>
    <row r="161" spans="1:12" ht="1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</row>
    <row r="162" spans="1:12" ht="1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</row>
    <row r="163" spans="1:12" ht="1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</row>
  </sheetData>
  <mergeCells count="19">
    <mergeCell ref="O3:T3"/>
    <mergeCell ref="P4:Q4"/>
    <mergeCell ref="S4:T4"/>
    <mergeCell ref="A3:B4"/>
    <mergeCell ref="C3:J4"/>
    <mergeCell ref="K3:K5"/>
    <mergeCell ref="L3:L5"/>
    <mergeCell ref="M3:M5"/>
    <mergeCell ref="N3:N5"/>
    <mergeCell ref="U3:U5"/>
    <mergeCell ref="V3:V5"/>
    <mergeCell ref="W3:X4"/>
    <mergeCell ref="Y3:Y5"/>
    <mergeCell ref="Z3:Z5"/>
    <mergeCell ref="AA3:AD4"/>
    <mergeCell ref="AE3:AF4"/>
    <mergeCell ref="AG3:AJ4"/>
    <mergeCell ref="AK3:AN4"/>
    <mergeCell ref="AO3:AR4"/>
  </mergeCells>
  <phoneticPr fontId="2"/>
  <pageMargins left="0.78740157480314965" right="0.78740157480314965" top="0" bottom="0" header="0.51181102362204722" footer="0.51181102362204722"/>
  <pageSetup paperSize="9" scale="58" fitToWidth="1" fitToHeight="1" orientation="landscape" usePrinterDefaults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21"/>
  <sheetViews>
    <sheetView workbookViewId="0">
      <selection activeCell="E22" sqref="E22"/>
    </sheetView>
  </sheetViews>
  <sheetFormatPr defaultRowHeight="13.5"/>
  <sheetData>
    <row r="1" spans="1:5">
      <c r="A1" t="str">
        <f>ごみ処理の状況!A1</f>
        <v>ごみ処理の状況</v>
      </c>
    </row>
    <row r="2" spans="1:5">
      <c r="B2" t="str">
        <f>ごみ処理の状況!D4</f>
        <v>可燃ごみ</v>
      </c>
      <c r="C2" t="str">
        <f>ごみ処理の状況!G4</f>
        <v>不燃ごみ</v>
      </c>
      <c r="D2" t="str">
        <f>ごみ処理の状況!J4</f>
        <v>資源ごみ</v>
      </c>
      <c r="E2" t="s">
        <v>0</v>
      </c>
    </row>
    <row r="3" spans="1:5">
      <c r="A3" t="str">
        <f>ごみ処理の状況!A6</f>
        <v>H18</v>
      </c>
      <c r="B3">
        <f>ごみ処理の状況!D6</f>
        <v>11665</v>
      </c>
      <c r="C3">
        <f>ごみ処理の状況!G6</f>
        <v>1305</v>
      </c>
      <c r="D3">
        <f>ごみ処理の状況!J6</f>
        <v>648</v>
      </c>
      <c r="E3">
        <v>1828</v>
      </c>
    </row>
    <row r="4" spans="1:5">
      <c r="A4" t="str">
        <f>ごみ処理の状況!A7</f>
        <v>H19</v>
      </c>
      <c r="B4">
        <f>ごみ処理の状況!D7</f>
        <v>11328</v>
      </c>
      <c r="C4">
        <f>ごみ処理の状況!G7</f>
        <v>1126</v>
      </c>
      <c r="D4">
        <f>ごみ処理の状況!J7</f>
        <v>702</v>
      </c>
      <c r="E4">
        <v>1745</v>
      </c>
    </row>
    <row r="5" spans="1:5">
      <c r="A5" t="str">
        <f>ごみ処理の状況!A8</f>
        <v>H20</v>
      </c>
      <c r="B5">
        <f>ごみ処理の状況!D8</f>
        <v>11239</v>
      </c>
      <c r="C5">
        <f>ごみ処理の状況!G8</f>
        <v>1178</v>
      </c>
      <c r="D5">
        <f>ごみ処理の状況!J8</f>
        <v>634</v>
      </c>
      <c r="E5">
        <v>1579</v>
      </c>
    </row>
    <row r="6" spans="1:5">
      <c r="A6" t="str">
        <f>ごみ処理の状況!A11</f>
        <v>H21</v>
      </c>
      <c r="B6">
        <f>ごみ処理の状況!D11</f>
        <v>11088</v>
      </c>
      <c r="C6">
        <f>ごみ処理の状況!G11</f>
        <v>1184</v>
      </c>
      <c r="D6">
        <f>ごみ処理の状況!J11</f>
        <v>621</v>
      </c>
      <c r="E6">
        <v>1425</v>
      </c>
    </row>
    <row r="7" spans="1:5">
      <c r="A7" t="s">
        <v>48</v>
      </c>
      <c r="B7">
        <v>11196</v>
      </c>
      <c r="C7">
        <v>951</v>
      </c>
      <c r="D7">
        <v>692</v>
      </c>
      <c r="E7">
        <v>1349</v>
      </c>
    </row>
    <row r="8" spans="1:5">
      <c r="A8" t="s">
        <v>50</v>
      </c>
      <c r="B8">
        <v>11364</v>
      </c>
      <c r="C8">
        <v>700</v>
      </c>
      <c r="D8">
        <v>695</v>
      </c>
      <c r="E8">
        <v>1578</v>
      </c>
    </row>
    <row r="9" spans="1:5">
      <c r="A9" t="s">
        <v>46</v>
      </c>
      <c r="B9">
        <v>11332</v>
      </c>
      <c r="C9">
        <v>800</v>
      </c>
      <c r="D9">
        <v>773</v>
      </c>
      <c r="E9">
        <v>1337</v>
      </c>
    </row>
    <row r="10" spans="1:5">
      <c r="A10" t="s">
        <v>51</v>
      </c>
      <c r="B10">
        <v>11073</v>
      </c>
      <c r="C10">
        <v>707</v>
      </c>
      <c r="D10">
        <v>827</v>
      </c>
      <c r="E10">
        <v>1142</v>
      </c>
    </row>
    <row r="11" spans="1:5">
      <c r="A11" t="s">
        <v>53</v>
      </c>
      <c r="B11">
        <v>11107.55</v>
      </c>
      <c r="C11">
        <v>667.26</v>
      </c>
      <c r="D11">
        <v>745.649</v>
      </c>
      <c r="E11">
        <v>999</v>
      </c>
    </row>
    <row r="12" spans="1:5">
      <c r="A12" t="s">
        <v>55</v>
      </c>
      <c r="B12">
        <v>11013</v>
      </c>
      <c r="C12">
        <v>713</v>
      </c>
      <c r="D12">
        <v>742</v>
      </c>
      <c r="E12">
        <v>984</v>
      </c>
    </row>
    <row r="13" spans="1:5">
      <c r="A13" t="s">
        <v>31</v>
      </c>
      <c r="B13">
        <v>10888</v>
      </c>
      <c r="C13">
        <v>761</v>
      </c>
      <c r="D13">
        <v>690</v>
      </c>
      <c r="E13">
        <v>914</v>
      </c>
    </row>
    <row r="14" spans="1:5">
      <c r="A14" t="s">
        <v>73</v>
      </c>
      <c r="B14">
        <v>10877</v>
      </c>
      <c r="C14">
        <v>720</v>
      </c>
      <c r="D14">
        <v>663</v>
      </c>
      <c r="E14">
        <v>814</v>
      </c>
    </row>
    <row r="15" spans="1:5">
      <c r="A15" t="s">
        <v>74</v>
      </c>
      <c r="B15">
        <f>ごみ処理の状況!$D$38</f>
        <v>10787</v>
      </c>
      <c r="C15">
        <f>ごみ処理の状況!$G$38</f>
        <v>826</v>
      </c>
      <c r="D15">
        <f>ごみ処理の状況!$J$38</f>
        <v>667</v>
      </c>
      <c r="E15">
        <f>ごみ処理の状況!$K$38</f>
        <v>810</v>
      </c>
    </row>
    <row r="16" spans="1:5">
      <c r="A16" t="s">
        <v>2</v>
      </c>
      <c r="B16">
        <f>分析!D41</f>
        <v>10992</v>
      </c>
      <c r="C16">
        <f>分析!G41</f>
        <v>980</v>
      </c>
      <c r="D16">
        <f>分析!J41</f>
        <v>664</v>
      </c>
      <c r="E16">
        <f>分析!K41</f>
        <v>742</v>
      </c>
    </row>
    <row r="17" spans="1:5">
      <c r="A17" t="s">
        <v>57</v>
      </c>
      <c r="B17">
        <f>分析!D44</f>
        <v>10910</v>
      </c>
      <c r="C17">
        <f>分析!G44</f>
        <v>1290</v>
      </c>
      <c r="D17">
        <f>分析!J44</f>
        <v>640</v>
      </c>
      <c r="E17">
        <f>分析!K44</f>
        <v>701</v>
      </c>
    </row>
    <row r="18" spans="1:5">
      <c r="A18" t="s">
        <v>77</v>
      </c>
      <c r="B18">
        <v>10967</v>
      </c>
      <c r="C18">
        <v>1291</v>
      </c>
      <c r="D18">
        <v>615</v>
      </c>
      <c r="E18">
        <v>632</v>
      </c>
    </row>
    <row r="19" spans="1:5">
      <c r="A19" t="s">
        <v>79</v>
      </c>
      <c r="B19">
        <v>11042</v>
      </c>
      <c r="C19">
        <v>1147</v>
      </c>
      <c r="D19">
        <v>605</v>
      </c>
      <c r="E19">
        <v>647</v>
      </c>
    </row>
    <row r="20" spans="1:5">
      <c r="A20" t="s">
        <v>81</v>
      </c>
      <c r="B20">
        <v>10611</v>
      </c>
      <c r="C20">
        <v>1065</v>
      </c>
      <c r="D20">
        <v>575</v>
      </c>
      <c r="E20">
        <v>562</v>
      </c>
    </row>
    <row r="21" spans="1:5">
      <c r="A21" t="s">
        <v>84</v>
      </c>
      <c r="B21">
        <v>10397</v>
      </c>
      <c r="C21">
        <v>1102</v>
      </c>
      <c r="D21">
        <v>574</v>
      </c>
      <c r="E21">
        <v>528</v>
      </c>
    </row>
  </sheetData>
  <phoneticPr fontId="2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ごみ処理の状況</vt:lpstr>
      <vt:lpstr>分析</vt:lpstr>
      <vt:lpstr>分析 (2)</vt:lpstr>
      <vt:lpstr>Sheet1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廣田　泰世</cp:lastModifiedBy>
  <cp:lastPrinted>2021-09-21T04:11:34Z</cp:lastPrinted>
  <dcterms:created xsi:type="dcterms:W3CDTF">2007-02-23T05:15:31Z</dcterms:created>
  <dcterms:modified xsi:type="dcterms:W3CDTF">2025-10-09T09:22:16Z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2025-10-09T09:22:16Z</vt:filetime>
  </property>
</Properties>
</file>